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pplications\PLATTING\"/>
    </mc:Choice>
  </mc:AlternateContent>
  <xr:revisionPtr revIDLastSave="0" documentId="8_{D6F9CA96-C4D7-4CB6-9817-3B9BF27880BA}" xr6:coauthVersionLast="47" xr6:coauthVersionMax="47" xr10:uidLastSave="{00000000-0000-0000-0000-000000000000}"/>
  <bookViews>
    <workbookView xWindow="22932" yWindow="-108" windowWidth="23256" windowHeight="12720" xr2:uid="{E07DF7B4-21B2-4674-A7FD-75478BE026B3}"/>
  </bookViews>
  <sheets>
    <sheet name="Master Plans" sheetId="2" r:id="rId1"/>
    <sheet name="Final, Minor, Development" sheetId="1" r:id="rId2"/>
    <sheet name="Amending" sheetId="3" r:id="rId3"/>
    <sheet name="Replat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6" i="1"/>
  <c r="E14" i="1"/>
  <c r="E11" i="3"/>
  <c r="E9" i="3"/>
  <c r="E22" i="4"/>
  <c r="E21" i="4"/>
  <c r="E14" i="4"/>
  <c r="E10" i="4"/>
  <c r="E13" i="4" s="1"/>
  <c r="E13" i="1"/>
  <c r="E18" i="4"/>
  <c r="E8" i="3"/>
  <c r="E6" i="1"/>
  <c r="E8" i="2"/>
  <c r="E20" i="4"/>
  <c r="E6" i="3"/>
  <c r="E6" i="2"/>
  <c r="E8" i="1"/>
  <c r="E10" i="1" l="1"/>
  <c r="E25" i="4" l="1"/>
  <c r="E11" i="2"/>
</calcChain>
</file>

<file path=xl/sharedStrings.xml><?xml version="1.0" encoding="utf-8"?>
<sst xmlns="http://schemas.openxmlformats.org/spreadsheetml/2006/main" count="55" uniqueCount="26">
  <si>
    <t>FEE AMOUNT</t>
  </si>
  <si>
    <t>Base Application Fee</t>
  </si>
  <si>
    <t>always required</t>
  </si>
  <si>
    <t>Acreage Fee</t>
  </si>
  <si>
    <t>enter Total Acreage</t>
  </si>
  <si>
    <t>Application Fee Subtotal</t>
  </si>
  <si>
    <t>Technology Fee</t>
  </si>
  <si>
    <t>FEE TOTAL:</t>
  </si>
  <si>
    <t>Final, Minor, Development Plats</t>
  </si>
  <si>
    <t>Residential Lot fee</t>
  </si>
  <si>
    <t>Public Infastructure development fee</t>
  </si>
  <si>
    <t>Replats</t>
  </si>
  <si>
    <t>Residential</t>
  </si>
  <si>
    <t>Commercial</t>
  </si>
  <si>
    <t>Select RePlat Category from list:</t>
  </si>
  <si>
    <t>Additional Fees for Residential Replats</t>
  </si>
  <si>
    <t>Mailed Notice Fee</t>
  </si>
  <si>
    <t>Newspaper Notice</t>
  </si>
  <si>
    <t>3% Technology Fee</t>
  </si>
  <si>
    <t>Notification Fees Subtotal</t>
  </si>
  <si>
    <t>enter total number of single family residential lots</t>
  </si>
  <si>
    <t>Ordiance</t>
  </si>
  <si>
    <t>Master Plans</t>
  </si>
  <si>
    <t>enter "1" if plat requries public infrastructure</t>
  </si>
  <si>
    <t>Amending Plat or Amendment to Plat</t>
  </si>
  <si>
    <t>enter "1" if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</si>
</sst>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00"/>
    <numFmt numFmtId="165" formatCode="_(&quot;$&quot;* #,##0.00_);_(&quot;$&quot;* \(#,##0.00\);_(&quot;$&quot;* &quot;-&quot;??.0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Assistant-Regular"/>
    </font>
    <font>
      <sz val="11"/>
      <color theme="1"/>
      <name val="Assistant-Regular"/>
    </font>
    <font>
      <sz val="11"/>
      <name val="Assistant-Regular"/>
    </font>
    <font>
      <i/>
      <sz val="8"/>
      <color theme="0" tint="-0.499984740745262"/>
      <name val="Assistant-Regular"/>
    </font>
    <font>
      <sz val="11"/>
      <color rgb="FF000000"/>
      <name val="Assistant-Regular"/>
    </font>
    <font>
      <sz val="8"/>
      <color rgb="FF000000"/>
      <name val="Assistant-Regular"/>
    </font>
    <font>
      <b/>
      <sz val="10.5"/>
      <color theme="4" tint="-0.249977111117893"/>
      <name val="Assistant-Regular"/>
    </font>
    <font>
      <b/>
      <sz val="11"/>
      <color theme="1"/>
      <name val="Assistant-Regular"/>
    </font>
    <font>
      <b/>
      <sz val="11"/>
      <name val="Assistant-Regular"/>
    </font>
    <font>
      <b/>
      <sz val="14"/>
      <color rgb="FF002060"/>
      <name val="NexaLight"/>
    </font>
    <font>
      <b/>
      <sz val="11"/>
      <color rgb="FF002060"/>
      <name val="NexaLight"/>
    </font>
    <font>
      <b/>
      <sz val="10.5"/>
      <color rgb="FF002060"/>
      <name val="NexaLight"/>
    </font>
    <font>
      <sz val="10.5"/>
      <color theme="1"/>
      <name val="Assistant-Regular"/>
    </font>
    <font>
      <sz val="10.5"/>
      <name val="Assistant-Regular"/>
    </font>
    <font>
      <sz val="8"/>
      <color theme="1"/>
      <name val="Assistant-Regular"/>
    </font>
    <font>
      <b/>
      <sz val="10.5"/>
      <color theme="1"/>
      <name val="Assistant-Regular"/>
    </font>
    <font>
      <b/>
      <sz val="10.5"/>
      <name val="Assistant-Regular"/>
    </font>
    <font>
      <b/>
      <sz val="11"/>
      <color rgb="FF002060"/>
      <name val="Assistant-Regular"/>
    </font>
    <font>
      <u/>
      <sz val="11"/>
      <color rgb="FF002060"/>
      <name val="Assistant-Regula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 vertical="top"/>
    </xf>
    <xf numFmtId="6" fontId="8" fillId="0" borderId="1" xfId="0" applyNumberFormat="1" applyFont="1" applyBorder="1" applyAlignment="1">
      <alignment horizontal="right" vertical="center"/>
    </xf>
    <xf numFmtId="44" fontId="6" fillId="0" borderId="1" xfId="0" applyNumberFormat="1" applyFont="1" applyBorder="1"/>
    <xf numFmtId="6" fontId="8" fillId="0" borderId="0" xfId="0" applyNumberFormat="1" applyFont="1" applyAlignment="1">
      <alignment horizontal="right" vertical="top"/>
    </xf>
    <xf numFmtId="44" fontId="6" fillId="0" borderId="0" xfId="0" applyNumberFormat="1" applyFont="1"/>
    <xf numFmtId="0" fontId="6" fillId="0" borderId="0" xfId="0" applyFont="1" applyAlignment="1">
      <alignment horizontal="center"/>
    </xf>
    <xf numFmtId="2" fontId="10" fillId="0" borderId="0" xfId="0" applyNumberFormat="1" applyFont="1" applyAlignment="1">
      <alignment horizontal="right" vertical="top"/>
    </xf>
    <xf numFmtId="0" fontId="6" fillId="0" borderId="2" xfId="0" applyFont="1" applyBorder="1" applyAlignment="1">
      <alignment horizontal="right"/>
    </xf>
    <xf numFmtId="44" fontId="6" fillId="0" borderId="2" xfId="0" applyNumberFormat="1" applyFont="1" applyBorder="1"/>
    <xf numFmtId="0" fontId="6" fillId="0" borderId="3" xfId="0" applyFont="1" applyBorder="1" applyAlignment="1">
      <alignment horizontal="right"/>
    </xf>
    <xf numFmtId="44" fontId="6" fillId="0" borderId="3" xfId="0" applyNumberFormat="1" applyFont="1" applyBorder="1"/>
    <xf numFmtId="0" fontId="6" fillId="0" borderId="4" xfId="0" applyFont="1" applyBorder="1" applyAlignment="1">
      <alignment horizontal="left" vertical="top"/>
    </xf>
    <xf numFmtId="0" fontId="6" fillId="0" borderId="4" xfId="0" applyFont="1" applyBorder="1"/>
    <xf numFmtId="44" fontId="6" fillId="0" borderId="4" xfId="0" applyNumberFormat="1" applyFont="1" applyBorder="1"/>
    <xf numFmtId="44" fontId="15" fillId="0" borderId="0" xfId="0" applyNumberFormat="1" applyFont="1" applyAlignment="1">
      <alignment horizontal="center"/>
    </xf>
    <xf numFmtId="0" fontId="15" fillId="0" borderId="5" xfId="0" applyFont="1" applyBorder="1" applyAlignment="1">
      <alignment horizontal="center"/>
    </xf>
    <xf numFmtId="165" fontId="16" fillId="0" borderId="6" xfId="0" applyNumberFormat="1" applyFont="1" applyBorder="1"/>
    <xf numFmtId="0" fontId="17" fillId="0" borderId="0" xfId="0" applyFont="1" applyAlignment="1">
      <alignment horizontal="left" vertical="top"/>
    </xf>
    <xf numFmtId="0" fontId="17" fillId="0" borderId="0" xfId="0" applyFont="1"/>
    <xf numFmtId="44" fontId="17" fillId="0" borderId="1" xfId="0" applyNumberFormat="1" applyFont="1" applyBorder="1" applyAlignment="1">
      <alignment horizontal="right"/>
    </xf>
    <xf numFmtId="44" fontId="1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right" vertical="top"/>
    </xf>
    <xf numFmtId="0" fontId="6" fillId="0" borderId="2" xfId="0" applyFont="1" applyBorder="1"/>
    <xf numFmtId="4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vertical="center"/>
    </xf>
    <xf numFmtId="44" fontId="6" fillId="0" borderId="3" xfId="0" applyNumberFormat="1" applyFont="1" applyBorder="1" applyAlignment="1">
      <alignment horizontal="right"/>
    </xf>
    <xf numFmtId="0" fontId="17" fillId="0" borderId="4" xfId="0" applyFont="1" applyBorder="1" applyAlignment="1">
      <alignment horizontal="left" vertical="top"/>
    </xf>
    <xf numFmtId="0" fontId="17" fillId="0" borderId="4" xfId="0" applyFont="1" applyBorder="1"/>
    <xf numFmtId="44" fontId="17" fillId="0" borderId="4" xfId="0" applyNumberFormat="1" applyFont="1" applyBorder="1" applyAlignment="1">
      <alignment horizontal="right"/>
    </xf>
    <xf numFmtId="0" fontId="11" fillId="0" borderId="0" xfId="0" applyFont="1" applyAlignment="1">
      <alignment vertical="top"/>
    </xf>
    <xf numFmtId="165" fontId="16" fillId="0" borderId="6" xfId="0" applyNumberFormat="1" applyFont="1" applyBorder="1" applyAlignment="1">
      <alignment horizontal="right"/>
    </xf>
    <xf numFmtId="44" fontId="16" fillId="0" borderId="0" xfId="0" applyNumberFormat="1" applyFont="1" applyAlignment="1">
      <alignment horizontal="right"/>
    </xf>
    <xf numFmtId="44" fontId="17" fillId="0" borderId="1" xfId="0" applyNumberFormat="1" applyFont="1" applyBorder="1"/>
    <xf numFmtId="44" fontId="17" fillId="0" borderId="0" xfId="0" applyNumberFormat="1" applyFont="1"/>
    <xf numFmtId="0" fontId="18" fillId="0" borderId="0" xfId="0" applyFont="1"/>
    <xf numFmtId="44" fontId="17" fillId="0" borderId="4" xfId="0" applyNumberFormat="1" applyFont="1" applyBorder="1"/>
    <xf numFmtId="0" fontId="16" fillId="0" borderId="5" xfId="0" applyFont="1" applyBorder="1" applyAlignment="1">
      <alignment horizontal="center"/>
    </xf>
    <xf numFmtId="44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6" fillId="0" borderId="1" xfId="0" applyNumberFormat="1" applyFont="1" applyBorder="1" applyAlignment="1">
      <alignment horizontal="right"/>
    </xf>
    <xf numFmtId="44" fontId="6" fillId="0" borderId="0" xfId="0" applyNumberFormat="1" applyFont="1" applyAlignment="1">
      <alignment horizontal="right"/>
    </xf>
    <xf numFmtId="44" fontId="6" fillId="0" borderId="0" xfId="1" applyFont="1" applyBorder="1" applyAlignment="1"/>
    <xf numFmtId="44" fontId="6" fillId="0" borderId="1" xfId="1" applyFont="1" applyBorder="1" applyAlignment="1"/>
    <xf numFmtId="0" fontId="6" fillId="0" borderId="0" xfId="0" applyFont="1" applyAlignment="1">
      <alignment horizontal="left"/>
    </xf>
    <xf numFmtId="44" fontId="6" fillId="0" borderId="0" xfId="1" applyFont="1" applyAlignment="1"/>
    <xf numFmtId="0" fontId="15" fillId="0" borderId="8" xfId="0" applyFont="1" applyBorder="1" applyAlignment="1">
      <alignment horizontal="center"/>
    </xf>
    <xf numFmtId="165" fontId="16" fillId="0" borderId="9" xfId="0" applyNumberFormat="1" applyFont="1" applyBorder="1"/>
    <xf numFmtId="0" fontId="6" fillId="2" borderId="1" xfId="0" applyFont="1" applyFill="1" applyBorder="1" applyProtection="1">
      <protection locked="0"/>
    </xf>
    <xf numFmtId="164" fontId="9" fillId="2" borderId="1" xfId="0" applyNumberFormat="1" applyFont="1" applyFill="1" applyBorder="1" applyProtection="1"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23" fillId="0" borderId="0" xfId="2" applyFont="1"/>
    <xf numFmtId="0" fontId="6" fillId="0" borderId="2" xfId="0" applyFont="1" applyBorder="1"/>
    <xf numFmtId="0" fontId="6" fillId="0" borderId="3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4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12" fillId="0" borderId="1" xfId="0" applyFont="1" applyBorder="1"/>
    <xf numFmtId="0" fontId="13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0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/>
    <xf numFmtId="0" fontId="22" fillId="0" borderId="0" xfId="0" applyFont="1" applyAlignment="1">
      <alignment horizontal="right" vertical="center" wrapText="1"/>
    </xf>
    <xf numFmtId="0" fontId="11" fillId="0" borderId="7" xfId="0" applyFont="1" applyBorder="1" applyAlignment="1">
      <alignment vertical="top"/>
    </xf>
    <xf numFmtId="0" fontId="14" fillId="2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ibrary.municode.com/tx/new_braunfels/codes/code_of_ordinances?nodeId=PTIICOOR_APXDFESC_SASCF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library.municode.com/tx/new_braunfels/codes/code_of_ordinances?nodeId=PTIICOOR_APXDFESC_SASCF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ibrary.municode.com/tx/new_braunfels/codes/code_of_ordinances?nodeId=PTIICOOR_APXDFESC_SASCF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brary.municode.com/tx/new_braunfels/codes/code_of_ordinances?nodeId=PTIICOOR_APXDFESC_SASC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5666-481C-4073-B7D8-1345BD8A1BEE}">
  <dimension ref="A1:F12"/>
  <sheetViews>
    <sheetView tabSelected="1" zoomScale="102" workbookViewId="0">
      <selection activeCell="E11" sqref="E11"/>
    </sheetView>
  </sheetViews>
  <sheetFormatPr defaultColWidth="8.77734375" defaultRowHeight="14.4"/>
  <cols>
    <col min="1" max="3" width="13.6640625" customWidth="1"/>
    <col min="4" max="4" width="26.77734375" bestFit="1" customWidth="1"/>
    <col min="5" max="5" width="21.33203125" customWidth="1"/>
  </cols>
  <sheetData>
    <row r="1" spans="1:6">
      <c r="A1" s="62" t="s">
        <v>22</v>
      </c>
      <c r="B1" s="62"/>
      <c r="C1" s="62"/>
      <c r="D1" s="62"/>
      <c r="E1" s="62"/>
      <c r="F1" s="58" t="s">
        <v>21</v>
      </c>
    </row>
    <row r="2" spans="1:6">
      <c r="A2" s="62"/>
      <c r="B2" s="62"/>
      <c r="C2" s="62"/>
      <c r="D2" s="62"/>
      <c r="E2" s="62"/>
      <c r="F2" s="4"/>
    </row>
    <row r="3" spans="1:6">
      <c r="A3" s="5"/>
      <c r="B3" s="4"/>
      <c r="C3" s="4"/>
      <c r="D3" s="4"/>
      <c r="E3" s="19" t="s">
        <v>0</v>
      </c>
      <c r="F3" s="4"/>
    </row>
    <row r="4" spans="1:6">
      <c r="A4" s="63" t="s">
        <v>1</v>
      </c>
      <c r="B4" s="64"/>
      <c r="C4" s="64"/>
      <c r="D4" s="6" t="s">
        <v>2</v>
      </c>
      <c r="E4" s="7">
        <v>1000</v>
      </c>
      <c r="F4" s="4"/>
    </row>
    <row r="5" spans="1:6">
      <c r="A5" s="65"/>
      <c r="B5" s="66"/>
      <c r="C5" s="66"/>
      <c r="D5" s="8"/>
      <c r="E5" s="9"/>
      <c r="F5" s="4"/>
    </row>
    <row r="6" spans="1:6">
      <c r="A6" s="67" t="s">
        <v>3</v>
      </c>
      <c r="B6" s="68"/>
      <c r="C6" s="68"/>
      <c r="D6" s="56"/>
      <c r="E6" s="7">
        <f>D6*50</f>
        <v>0</v>
      </c>
      <c r="F6" s="4"/>
    </row>
    <row r="7" spans="1:6" ht="15" thickBot="1">
      <c r="A7" s="5"/>
      <c r="B7" s="10"/>
      <c r="C7" s="10"/>
      <c r="D7" s="11" t="s">
        <v>4</v>
      </c>
      <c r="E7" s="9"/>
      <c r="F7" s="4"/>
    </row>
    <row r="8" spans="1:6">
      <c r="A8" s="59"/>
      <c r="B8" s="59"/>
      <c r="C8" s="59"/>
      <c r="D8" s="12" t="s">
        <v>5</v>
      </c>
      <c r="E8" s="13">
        <f>SUM(,E6,E4)</f>
        <v>1000</v>
      </c>
      <c r="F8" s="4"/>
    </row>
    <row r="9" spans="1:6" ht="15" thickBot="1">
      <c r="A9" s="60"/>
      <c r="B9" s="60"/>
      <c r="C9" s="60"/>
      <c r="D9" s="14" t="s">
        <v>6</v>
      </c>
      <c r="E9" s="15">
        <f>PRODUCT(E8*0.03)</f>
        <v>30</v>
      </c>
      <c r="F9" s="4"/>
    </row>
    <row r="10" spans="1:6" ht="15" thickBot="1">
      <c r="A10" s="16"/>
      <c r="B10" s="17"/>
      <c r="C10" s="17"/>
      <c r="D10" s="17"/>
      <c r="E10" s="18"/>
      <c r="F10" s="4"/>
    </row>
    <row r="11" spans="1:6" ht="15.6" thickTop="1" thickBot="1">
      <c r="A11" s="61"/>
      <c r="B11" s="61"/>
      <c r="C11" s="61"/>
      <c r="D11" s="20" t="s">
        <v>7</v>
      </c>
      <c r="E11" s="21">
        <f>E9+E8</f>
        <v>1030</v>
      </c>
      <c r="F11" s="4"/>
    </row>
    <row r="12" spans="1:6">
      <c r="A12" s="4"/>
      <c r="B12" s="4"/>
      <c r="C12" s="4"/>
      <c r="D12" s="4"/>
      <c r="E12" s="4"/>
      <c r="F12" s="4"/>
    </row>
  </sheetData>
  <mergeCells count="7">
    <mergeCell ref="A8:C8"/>
    <mergeCell ref="A9:C9"/>
    <mergeCell ref="A11:C11"/>
    <mergeCell ref="A1:E2"/>
    <mergeCell ref="A4:C4"/>
    <mergeCell ref="A5:C5"/>
    <mergeCell ref="A6:C6"/>
  </mergeCells>
  <hyperlinks>
    <hyperlink ref="F1" r:id="rId1" xr:uid="{9C6738D9-AA2C-49B9-8BD6-7A286C9F6F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33C0-E3CD-4168-9F76-697184557AE9}">
  <dimension ref="A1:F16"/>
  <sheetViews>
    <sheetView workbookViewId="0">
      <selection activeCell="E17" sqref="E17"/>
    </sheetView>
  </sheetViews>
  <sheetFormatPr defaultColWidth="8.77734375" defaultRowHeight="14.4"/>
  <cols>
    <col min="1" max="3" width="15.77734375" customWidth="1"/>
    <col min="4" max="4" width="35" bestFit="1" customWidth="1"/>
    <col min="5" max="5" width="13.6640625" style="3" bestFit="1" customWidth="1"/>
  </cols>
  <sheetData>
    <row r="1" spans="1:6">
      <c r="A1" s="62" t="s">
        <v>8</v>
      </c>
      <c r="B1" s="62"/>
      <c r="C1" s="62"/>
      <c r="D1" s="62"/>
      <c r="E1" s="62"/>
      <c r="F1" s="58" t="s">
        <v>21</v>
      </c>
    </row>
    <row r="2" spans="1:6">
      <c r="A2" s="62"/>
      <c r="B2" s="62"/>
      <c r="C2" s="62"/>
      <c r="D2" s="62"/>
      <c r="E2" s="62"/>
      <c r="F2" s="4"/>
    </row>
    <row r="3" spans="1:6">
      <c r="A3" s="22"/>
      <c r="B3" s="23"/>
      <c r="C3" s="23"/>
      <c r="D3" s="4"/>
      <c r="E3" s="38" t="s">
        <v>0</v>
      </c>
      <c r="F3" s="4"/>
    </row>
    <row r="4" spans="1:6">
      <c r="A4" s="71" t="s">
        <v>1</v>
      </c>
      <c r="B4" s="72"/>
      <c r="C4" s="72"/>
      <c r="D4" s="6" t="s">
        <v>2</v>
      </c>
      <c r="E4" s="24">
        <v>1280</v>
      </c>
      <c r="F4" s="4"/>
    </row>
    <row r="5" spans="1:6">
      <c r="A5" s="73"/>
      <c r="B5" s="74"/>
      <c r="C5" s="74"/>
      <c r="D5" s="8"/>
      <c r="E5" s="25"/>
      <c r="F5" s="4"/>
    </row>
    <row r="6" spans="1:6">
      <c r="A6" s="69" t="s">
        <v>10</v>
      </c>
      <c r="B6" s="70"/>
      <c r="C6" s="70"/>
      <c r="D6" s="56"/>
      <c r="E6" s="24">
        <f>IF(D6=1,500,0)</f>
        <v>0</v>
      </c>
      <c r="F6" s="4"/>
    </row>
    <row r="7" spans="1:6">
      <c r="A7" s="4"/>
      <c r="B7" s="4"/>
      <c r="C7" s="4"/>
      <c r="D7" s="11" t="s">
        <v>23</v>
      </c>
      <c r="E7" s="26"/>
      <c r="F7" s="4"/>
    </row>
    <row r="8" spans="1:6">
      <c r="A8" s="69" t="s">
        <v>3</v>
      </c>
      <c r="B8" s="70"/>
      <c r="C8" s="70"/>
      <c r="D8" s="56"/>
      <c r="E8" s="24">
        <f>D8*100</f>
        <v>0</v>
      </c>
      <c r="F8" s="4"/>
    </row>
    <row r="9" spans="1:6">
      <c r="A9" s="22"/>
      <c r="B9" s="27"/>
      <c r="C9" s="27"/>
      <c r="D9" s="11" t="s">
        <v>4</v>
      </c>
      <c r="E9" s="25"/>
      <c r="F9" s="4"/>
    </row>
    <row r="10" spans="1:6">
      <c r="A10" s="69" t="s">
        <v>9</v>
      </c>
      <c r="B10" s="70"/>
      <c r="C10" s="70"/>
      <c r="D10" s="55"/>
      <c r="E10" s="24">
        <f>D10*50</f>
        <v>0</v>
      </c>
      <c r="F10" s="4"/>
    </row>
    <row r="11" spans="1:6">
      <c r="A11" s="4"/>
      <c r="B11" s="4"/>
      <c r="C11" s="4"/>
      <c r="D11" s="11" t="s">
        <v>20</v>
      </c>
      <c r="E11" s="26"/>
      <c r="F11" s="4"/>
    </row>
    <row r="12" spans="1:6" ht="15" thickBot="1">
      <c r="A12" s="22"/>
      <c r="B12" s="23"/>
      <c r="C12" s="23"/>
      <c r="D12" s="28"/>
      <c r="E12" s="25"/>
      <c r="F12" s="4"/>
    </row>
    <row r="13" spans="1:6">
      <c r="A13" s="29"/>
      <c r="B13" s="29"/>
      <c r="C13" s="29"/>
      <c r="D13" s="12" t="s">
        <v>5</v>
      </c>
      <c r="E13" s="30">
        <f>SUM(,E8,E4,E10,E6,)</f>
        <v>1280</v>
      </c>
      <c r="F13" s="4"/>
    </row>
    <row r="14" spans="1:6" ht="15" thickBot="1">
      <c r="A14" s="31"/>
      <c r="B14" s="31"/>
      <c r="C14" s="31"/>
      <c r="D14" s="14" t="s">
        <v>6</v>
      </c>
      <c r="E14" s="32">
        <f>PRODUCT(E13*0.03)</f>
        <v>38.4</v>
      </c>
      <c r="F14" s="4"/>
    </row>
    <row r="15" spans="1:6" ht="15" thickBot="1">
      <c r="A15" s="33"/>
      <c r="B15" s="34"/>
      <c r="C15" s="34"/>
      <c r="D15" s="17"/>
      <c r="E15" s="35"/>
      <c r="F15" s="4"/>
    </row>
    <row r="16" spans="1:6" ht="15.6" thickTop="1" thickBot="1">
      <c r="A16" s="36"/>
      <c r="B16" s="36"/>
      <c r="C16" s="36"/>
      <c r="D16" s="20" t="s">
        <v>7</v>
      </c>
      <c r="E16" s="37">
        <f>SUM(E13,E14)</f>
        <v>1318.4</v>
      </c>
      <c r="F16" s="4"/>
    </row>
  </sheetData>
  <mergeCells count="6">
    <mergeCell ref="A6:C6"/>
    <mergeCell ref="A10:C10"/>
    <mergeCell ref="A1:E2"/>
    <mergeCell ref="A4:C4"/>
    <mergeCell ref="A5:C5"/>
    <mergeCell ref="A8:C8"/>
  </mergeCells>
  <hyperlinks>
    <hyperlink ref="F1" r:id="rId1" xr:uid="{6814322F-AC77-4F42-B8E8-2C63752E3B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5D61-DD87-41BF-B613-3EC00F1C85D9}">
  <dimension ref="A1:F12"/>
  <sheetViews>
    <sheetView workbookViewId="0">
      <selection activeCell="E12" sqref="E12"/>
    </sheetView>
  </sheetViews>
  <sheetFormatPr defaultColWidth="8.77734375" defaultRowHeight="14.4"/>
  <cols>
    <col min="1" max="2" width="16.6640625" customWidth="1"/>
    <col min="3" max="3" width="8.109375" customWidth="1"/>
    <col min="4" max="4" width="26" customWidth="1"/>
    <col min="5" max="5" width="16.6640625" customWidth="1"/>
  </cols>
  <sheetData>
    <row r="1" spans="1:6">
      <c r="A1" s="62" t="s">
        <v>24</v>
      </c>
      <c r="B1" s="62"/>
      <c r="C1" s="62"/>
      <c r="D1" s="62"/>
      <c r="E1" s="62"/>
      <c r="F1" s="58" t="s">
        <v>21</v>
      </c>
    </row>
    <row r="2" spans="1:6">
      <c r="A2" s="62"/>
      <c r="B2" s="62"/>
      <c r="C2" s="62"/>
      <c r="D2" s="62"/>
      <c r="E2" s="62"/>
      <c r="F2" s="4"/>
    </row>
    <row r="3" spans="1:6">
      <c r="A3" s="22"/>
      <c r="B3" s="23"/>
      <c r="C3" s="23"/>
      <c r="D3" s="23"/>
      <c r="E3" s="44" t="s">
        <v>0</v>
      </c>
      <c r="F3" s="4"/>
    </row>
    <row r="4" spans="1:6">
      <c r="A4" s="71" t="s">
        <v>1</v>
      </c>
      <c r="B4" s="72"/>
      <c r="C4" s="72"/>
      <c r="D4" s="6" t="s">
        <v>2</v>
      </c>
      <c r="E4" s="39">
        <v>530</v>
      </c>
      <c r="F4" s="4"/>
    </row>
    <row r="5" spans="1:6">
      <c r="A5" s="73"/>
      <c r="B5" s="74"/>
      <c r="C5" s="74"/>
      <c r="D5" s="8"/>
      <c r="E5" s="40"/>
      <c r="F5" s="4"/>
    </row>
    <row r="6" spans="1:6">
      <c r="A6" s="69" t="s">
        <v>3</v>
      </c>
      <c r="B6" s="70"/>
      <c r="C6" s="70"/>
      <c r="D6" s="56"/>
      <c r="E6" s="39">
        <f>D6*100</f>
        <v>0</v>
      </c>
      <c r="F6" s="4"/>
    </row>
    <row r="7" spans="1:6" ht="15" thickBot="1">
      <c r="A7" s="23"/>
      <c r="B7" s="41"/>
      <c r="C7" s="41"/>
      <c r="D7" s="11" t="s">
        <v>4</v>
      </c>
      <c r="E7" s="40"/>
      <c r="F7" s="4"/>
    </row>
    <row r="8" spans="1:6">
      <c r="A8" s="59"/>
      <c r="B8" s="59"/>
      <c r="C8" s="59"/>
      <c r="D8" s="12" t="s">
        <v>5</v>
      </c>
      <c r="E8" s="13">
        <f>SUM(E4,E6)</f>
        <v>530</v>
      </c>
      <c r="F8" s="4"/>
    </row>
    <row r="9" spans="1:6" ht="15" thickBot="1">
      <c r="A9" s="60"/>
      <c r="B9" s="60"/>
      <c r="C9" s="60"/>
      <c r="D9" s="14" t="s">
        <v>6</v>
      </c>
      <c r="E9" s="15">
        <f>PRODUCT(E8*0.03)</f>
        <v>15.899999999999999</v>
      </c>
      <c r="F9" s="4"/>
    </row>
    <row r="10" spans="1:6" ht="15" thickBot="1">
      <c r="A10" s="33"/>
      <c r="B10" s="34"/>
      <c r="C10" s="34"/>
      <c r="D10" s="34"/>
      <c r="E10" s="42"/>
      <c r="F10" s="4"/>
    </row>
    <row r="11" spans="1:6" ht="15.6" thickTop="1" thickBot="1">
      <c r="A11" s="61"/>
      <c r="B11" s="61"/>
      <c r="C11" s="61"/>
      <c r="D11" s="43" t="s">
        <v>7</v>
      </c>
      <c r="E11" s="21">
        <f>SUM(E8,E9)</f>
        <v>545.9</v>
      </c>
      <c r="F11" s="4"/>
    </row>
    <row r="12" spans="1:6">
      <c r="A12" s="1"/>
      <c r="B12" s="1"/>
      <c r="C12" s="1"/>
      <c r="D12" s="1"/>
      <c r="E12" s="1"/>
    </row>
  </sheetData>
  <mergeCells count="7">
    <mergeCell ref="A11:C11"/>
    <mergeCell ref="A1:E2"/>
    <mergeCell ref="A4:C4"/>
    <mergeCell ref="A5:C5"/>
    <mergeCell ref="A6:C6"/>
    <mergeCell ref="A8:C8"/>
    <mergeCell ref="A9:C9"/>
  </mergeCells>
  <hyperlinks>
    <hyperlink ref="F1" r:id="rId1" xr:uid="{DC0CD2B9-9876-4BC4-A1C3-E24AB829C7F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4F42-943D-4DAC-A3C3-881276ADDC31}">
  <dimension ref="A1:F26"/>
  <sheetViews>
    <sheetView topLeftCell="A4" workbookViewId="0">
      <selection activeCell="E25" sqref="E25"/>
    </sheetView>
  </sheetViews>
  <sheetFormatPr defaultColWidth="8.77734375" defaultRowHeight="14.4"/>
  <cols>
    <col min="1" max="3" width="16.6640625" customWidth="1"/>
    <col min="4" max="4" width="31.44140625" customWidth="1"/>
    <col min="5" max="5" width="13.6640625" bestFit="1" customWidth="1"/>
  </cols>
  <sheetData>
    <row r="1" spans="1:6">
      <c r="A1" s="62" t="s">
        <v>11</v>
      </c>
      <c r="B1" s="62"/>
      <c r="C1" s="62"/>
      <c r="D1" s="62"/>
      <c r="E1" s="62"/>
      <c r="F1" s="58" t="s">
        <v>21</v>
      </c>
    </row>
    <row r="2" spans="1:6">
      <c r="A2" s="62"/>
      <c r="B2" s="62"/>
      <c r="C2" s="62"/>
      <c r="D2" s="62"/>
      <c r="E2" s="62"/>
      <c r="F2" s="4"/>
    </row>
    <row r="3" spans="1:6">
      <c r="A3" s="4"/>
      <c r="B3" s="4"/>
      <c r="C3" s="4"/>
      <c r="D3" s="45" t="s">
        <v>12</v>
      </c>
      <c r="E3" s="4"/>
      <c r="F3" s="4"/>
    </row>
    <row r="4" spans="1:6">
      <c r="A4" s="4"/>
      <c r="B4" s="4"/>
      <c r="C4" s="4"/>
      <c r="D4" s="45" t="s">
        <v>13</v>
      </c>
      <c r="E4" s="4"/>
      <c r="F4" s="4"/>
    </row>
    <row r="5" spans="1:6">
      <c r="A5" s="75" t="s">
        <v>14</v>
      </c>
      <c r="B5" s="75"/>
      <c r="C5" s="75"/>
      <c r="D5" s="75"/>
      <c r="E5" s="57" t="s">
        <v>12</v>
      </c>
      <c r="F5" s="4"/>
    </row>
    <row r="6" spans="1:6">
      <c r="A6" s="46"/>
      <c r="B6" s="46"/>
      <c r="C6" s="46"/>
      <c r="D6" s="46"/>
      <c r="E6" s="46"/>
      <c r="F6" s="4"/>
    </row>
    <row r="7" spans="1:6">
      <c r="A7" s="5"/>
      <c r="B7" s="4"/>
      <c r="C7" s="4"/>
      <c r="D7" s="4"/>
      <c r="E7" s="19" t="s">
        <v>0</v>
      </c>
      <c r="F7" s="4"/>
    </row>
    <row r="8" spans="1:6">
      <c r="A8" s="63" t="s">
        <v>1</v>
      </c>
      <c r="B8" s="64"/>
      <c r="C8" s="64"/>
      <c r="D8" s="6" t="s">
        <v>2</v>
      </c>
      <c r="E8" s="7">
        <v>1030</v>
      </c>
      <c r="F8" s="4"/>
    </row>
    <row r="9" spans="1:6">
      <c r="A9" s="65"/>
      <c r="B9" s="66"/>
      <c r="C9" s="66"/>
      <c r="D9" s="8"/>
      <c r="E9" s="9"/>
      <c r="F9" s="4"/>
    </row>
    <row r="10" spans="1:6">
      <c r="A10" s="67" t="s">
        <v>3</v>
      </c>
      <c r="B10" s="68"/>
      <c r="C10" s="68"/>
      <c r="D10" s="56"/>
      <c r="E10" s="47">
        <f>( MIN(1500,(PRODUCT(D10*50))))</f>
        <v>0</v>
      </c>
      <c r="F10" s="4"/>
    </row>
    <row r="11" spans="1:6">
      <c r="A11" s="5"/>
      <c r="B11" s="10"/>
      <c r="C11" s="10"/>
      <c r="D11" s="11" t="s">
        <v>4</v>
      </c>
      <c r="E11" s="48"/>
      <c r="F11" s="4"/>
    </row>
    <row r="12" spans="1:6" ht="15" thickBot="1">
      <c r="A12" s="5"/>
      <c r="B12" s="4"/>
      <c r="C12" s="4"/>
      <c r="D12" s="28"/>
      <c r="E12" s="48"/>
      <c r="F12" s="4"/>
    </row>
    <row r="13" spans="1:6">
      <c r="A13" s="59"/>
      <c r="B13" s="59"/>
      <c r="C13" s="59"/>
      <c r="D13" s="12" t="s">
        <v>5</v>
      </c>
      <c r="E13" s="30">
        <f>SUM(E10,E8)</f>
        <v>1030</v>
      </c>
      <c r="F13" s="4"/>
    </row>
    <row r="14" spans="1:6" ht="15" thickBot="1">
      <c r="A14" s="60"/>
      <c r="B14" s="60"/>
      <c r="C14" s="60"/>
      <c r="D14" s="14" t="s">
        <v>6</v>
      </c>
      <c r="E14" s="32">
        <f>(PRODUCT(E13*0.03))</f>
        <v>30.9</v>
      </c>
      <c r="F14" s="4"/>
    </row>
    <row r="15" spans="1:6" ht="15" thickBot="1">
      <c r="A15" s="16"/>
      <c r="B15" s="17"/>
      <c r="C15" s="17"/>
      <c r="D15" s="17"/>
      <c r="E15" s="18"/>
      <c r="F15" s="4"/>
    </row>
    <row r="16" spans="1:6" ht="27" customHeight="1" thickTop="1">
      <c r="A16" s="77" t="s">
        <v>15</v>
      </c>
      <c r="B16" s="77"/>
      <c r="C16" s="77"/>
      <c r="D16" s="77"/>
      <c r="E16" s="77"/>
      <c r="F16" s="4"/>
    </row>
    <row r="17" spans="1:6">
      <c r="A17" s="4"/>
      <c r="B17" s="4"/>
      <c r="C17" s="4"/>
      <c r="D17" s="4"/>
      <c r="E17" s="49"/>
      <c r="F17" s="4"/>
    </row>
    <row r="18" spans="1:6">
      <c r="A18" s="63" t="s">
        <v>16</v>
      </c>
      <c r="B18" s="63"/>
      <c r="C18" s="63"/>
      <c r="D18" s="55"/>
      <c r="E18" s="50">
        <f>IF(D18=1, 52, 0)</f>
        <v>0</v>
      </c>
      <c r="F18" s="4"/>
    </row>
    <row r="19" spans="1:6">
      <c r="A19" s="51"/>
      <c r="B19" s="51"/>
      <c r="C19" s="51"/>
      <c r="D19" s="28" t="s">
        <v>25</v>
      </c>
      <c r="E19" s="49"/>
      <c r="F19" s="4"/>
    </row>
    <row r="20" spans="1:6" ht="15" thickBot="1">
      <c r="A20" s="63" t="s">
        <v>17</v>
      </c>
      <c r="B20" s="63"/>
      <c r="C20" s="63"/>
      <c r="D20" s="6" t="s">
        <v>2</v>
      </c>
      <c r="E20" s="50">
        <f>IF(E5="Residential",115,0)</f>
        <v>115</v>
      </c>
      <c r="F20" s="4"/>
    </row>
    <row r="21" spans="1:6">
      <c r="A21" s="59"/>
      <c r="B21" s="59"/>
      <c r="C21" s="59"/>
      <c r="D21" s="12" t="s">
        <v>19</v>
      </c>
      <c r="E21" s="30">
        <f>(SUM(E18,E20))</f>
        <v>115</v>
      </c>
      <c r="F21" s="4"/>
    </row>
    <row r="22" spans="1:6" ht="15" thickBot="1">
      <c r="A22" s="60"/>
      <c r="B22" s="60"/>
      <c r="C22" s="60"/>
      <c r="D22" s="14" t="s">
        <v>18</v>
      </c>
      <c r="E22" s="32">
        <f>(E20*0.03)</f>
        <v>3.4499999999999997</v>
      </c>
      <c r="F22" s="4"/>
    </row>
    <row r="23" spans="1:6">
      <c r="A23" s="4"/>
      <c r="B23" s="4"/>
      <c r="C23" s="4"/>
      <c r="D23" s="4"/>
      <c r="E23" s="49"/>
      <c r="F23" s="4"/>
    </row>
    <row r="24" spans="1:6" ht="15" thickBot="1">
      <c r="A24" s="4"/>
      <c r="B24" s="4"/>
      <c r="C24" s="4"/>
      <c r="D24" s="4"/>
      <c r="E24" s="52"/>
      <c r="F24" s="4"/>
    </row>
    <row r="25" spans="1:6" ht="15.6" thickTop="1" thickBot="1">
      <c r="A25" s="76"/>
      <c r="B25" s="76"/>
      <c r="C25" s="76"/>
      <c r="D25" s="53" t="s">
        <v>7</v>
      </c>
      <c r="E25" s="54">
        <f>ROUND(SUM(E13,E14,E21,E22),0)</f>
        <v>1179</v>
      </c>
      <c r="F25" s="4"/>
    </row>
    <row r="26" spans="1:6">
      <c r="A26" s="2"/>
      <c r="B26" s="2"/>
      <c r="C26" s="2"/>
      <c r="D26" s="2"/>
      <c r="E26" s="2"/>
    </row>
  </sheetData>
  <mergeCells count="13">
    <mergeCell ref="A20:C20"/>
    <mergeCell ref="A22:C22"/>
    <mergeCell ref="A25:C25"/>
    <mergeCell ref="A13:C13"/>
    <mergeCell ref="A14:C14"/>
    <mergeCell ref="A16:E16"/>
    <mergeCell ref="A18:C18"/>
    <mergeCell ref="A21:C21"/>
    <mergeCell ref="A1:E2"/>
    <mergeCell ref="A5:D5"/>
    <mergeCell ref="A8:C8"/>
    <mergeCell ref="A9:C9"/>
    <mergeCell ref="A10:C10"/>
  </mergeCells>
  <dataValidations count="1">
    <dataValidation type="list" allowBlank="1" showInputMessage="1" showErrorMessage="1" promptTitle="select option from list" sqref="E5" xr:uid="{6FA75718-4A67-4EF5-9A8D-FEFD43D21E2B}">
      <formula1>$D$3:$D$4</formula1>
    </dataValidation>
  </dataValidations>
  <hyperlinks>
    <hyperlink ref="F1" r:id="rId1" xr:uid="{0F580DAD-9740-4C12-A50A-F62A09F095ED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Plans</vt:lpstr>
      <vt:lpstr>Final, Minor, Development</vt:lpstr>
      <vt:lpstr>Amending</vt:lpstr>
      <vt:lpstr>Replats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Guerrero</dc:creator>
  <cp:keywords/>
  <dc:description/>
  <cp:lastModifiedBy>Victoria Guerrero</cp:lastModifiedBy>
  <cp:revision/>
  <dcterms:created xsi:type="dcterms:W3CDTF">2024-05-10T14:29:34Z</dcterms:created>
  <dcterms:modified xsi:type="dcterms:W3CDTF">2024-11-07T22:41:01Z</dcterms:modified>
  <cp:category/>
  <cp:contentStatus/>
</cp:coreProperties>
</file>