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U:\Purchasing\Solicitation 2023\CSP 23-031 Intersection Improvements - Repost\Solicitation\"/>
    </mc:Choice>
  </mc:AlternateContent>
  <xr:revisionPtr revIDLastSave="0" documentId="13_ncr:1_{A0DF2D38-3E88-4FD2-8D42-AB14E2B6ABD6}" xr6:coauthVersionLast="47" xr6:coauthVersionMax="47" xr10:uidLastSave="{00000000-0000-0000-0000-000000000000}"/>
  <bookViews>
    <workbookView xWindow="-120" yWindow="600" windowWidth="29040" windowHeight="15120" activeTab="1" xr2:uid="{96ADB9F3-C6C6-4702-A1A8-2190DE3A4185}"/>
  </bookViews>
  <sheets>
    <sheet name="CoverPage" sheetId="5" r:id="rId1"/>
    <sheet name="Estimate" sheetId="2" r:id="rId2"/>
    <sheet name="Reference" sheetId="3" r:id="rId3"/>
  </sheets>
  <definedNames>
    <definedName name="_xlnm.Print_Area" localSheetId="0">CoverPage!$B$2:$D$6</definedName>
    <definedName name="_xlnm.Print_Area" localSheetId="1">Estimate!$A$1:$L$123</definedName>
    <definedName name="_xlnm.Print_Titles" localSheetId="1">Estimate!$8:$11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2" l="1"/>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E49" i="2"/>
  <c r="G49" i="2"/>
  <c r="I49" i="2"/>
  <c r="E27" i="2"/>
  <c r="G27" i="2"/>
  <c r="I27" i="2"/>
  <c r="J3" i="3"/>
  <c r="E81" i="2"/>
  <c r="G81" i="2"/>
  <c r="I81" i="2"/>
  <c r="E82" i="2"/>
  <c r="G82" i="2"/>
  <c r="I82" i="2"/>
  <c r="E13" i="2"/>
  <c r="G13" i="2"/>
  <c r="I13" i="2"/>
  <c r="E14" i="2"/>
  <c r="F14" i="2" s="1"/>
  <c r="G14" i="2"/>
  <c r="H14" i="2" s="1"/>
  <c r="I14" i="2"/>
  <c r="J14" i="2" s="1"/>
  <c r="E15" i="2"/>
  <c r="G15" i="2"/>
  <c r="I15" i="2"/>
  <c r="E16" i="2"/>
  <c r="G16" i="2"/>
  <c r="I16" i="2"/>
  <c r="E17" i="2"/>
  <c r="G17" i="2"/>
  <c r="I17" i="2"/>
  <c r="E18" i="2"/>
  <c r="G18" i="2"/>
  <c r="I18" i="2"/>
  <c r="E19" i="2"/>
  <c r="G19" i="2"/>
  <c r="I19" i="2"/>
  <c r="E20" i="2"/>
  <c r="G20" i="2"/>
  <c r="I20" i="2"/>
  <c r="E21" i="2"/>
  <c r="G21" i="2"/>
  <c r="I21" i="2"/>
  <c r="E22" i="2"/>
  <c r="G22" i="2"/>
  <c r="I22" i="2"/>
  <c r="E23" i="2"/>
  <c r="G23" i="2"/>
  <c r="I23" i="2"/>
  <c r="E24" i="2"/>
  <c r="G24" i="2"/>
  <c r="I24" i="2"/>
  <c r="E25" i="2"/>
  <c r="G25" i="2"/>
  <c r="I25" i="2"/>
  <c r="E26" i="2"/>
  <c r="G26" i="2"/>
  <c r="I26" i="2"/>
  <c r="E28" i="2"/>
  <c r="G28" i="2"/>
  <c r="I28" i="2"/>
  <c r="E29" i="2"/>
  <c r="F29" i="2" s="1"/>
  <c r="G29" i="2"/>
  <c r="H29" i="2" s="1"/>
  <c r="I29" i="2"/>
  <c r="J29" i="2" s="1"/>
  <c r="E30" i="2"/>
  <c r="G30" i="2"/>
  <c r="I30" i="2"/>
  <c r="E31" i="2"/>
  <c r="G31" i="2"/>
  <c r="I31" i="2"/>
  <c r="E32" i="2"/>
  <c r="G32" i="2"/>
  <c r="I32" i="2"/>
  <c r="E33" i="2"/>
  <c r="G33" i="2"/>
  <c r="I33" i="2"/>
  <c r="E34" i="2"/>
  <c r="G34" i="2"/>
  <c r="I34" i="2"/>
  <c r="E35" i="2"/>
  <c r="G35" i="2"/>
  <c r="I35" i="2"/>
  <c r="E36" i="2"/>
  <c r="G36" i="2"/>
  <c r="I36" i="2"/>
  <c r="E37" i="2"/>
  <c r="G37" i="2"/>
  <c r="I37" i="2"/>
  <c r="E38" i="2"/>
  <c r="G38" i="2"/>
  <c r="I38" i="2"/>
  <c r="E39" i="2"/>
  <c r="G39" i="2"/>
  <c r="I39" i="2"/>
  <c r="E40" i="2"/>
  <c r="G40" i="2"/>
  <c r="I40" i="2"/>
  <c r="E41" i="2"/>
  <c r="G41" i="2"/>
  <c r="I41" i="2"/>
  <c r="E42" i="2"/>
  <c r="G42" i="2"/>
  <c r="I42" i="2"/>
  <c r="E43" i="2"/>
  <c r="G43" i="2"/>
  <c r="I43" i="2"/>
  <c r="E44" i="2"/>
  <c r="G44" i="2"/>
  <c r="I44" i="2"/>
  <c r="E45" i="2"/>
  <c r="G45" i="2"/>
  <c r="I45" i="2"/>
  <c r="E46" i="2"/>
  <c r="G46" i="2"/>
  <c r="I46" i="2"/>
  <c r="E47" i="2"/>
  <c r="G47" i="2"/>
  <c r="I47" i="2"/>
  <c r="E48" i="2"/>
  <c r="G48" i="2"/>
  <c r="I48" i="2"/>
  <c r="E50" i="2"/>
  <c r="G50" i="2"/>
  <c r="I50" i="2"/>
  <c r="E51" i="2"/>
  <c r="G51" i="2"/>
  <c r="I51" i="2"/>
  <c r="E52" i="2"/>
  <c r="G52" i="2"/>
  <c r="I52" i="2"/>
  <c r="E53" i="2"/>
  <c r="G53" i="2"/>
  <c r="I53" i="2"/>
  <c r="E54" i="2"/>
  <c r="G54" i="2"/>
  <c r="I54" i="2"/>
  <c r="E55" i="2"/>
  <c r="I55" i="2"/>
  <c r="E56" i="2"/>
  <c r="G56" i="2"/>
  <c r="I56" i="2"/>
  <c r="E57" i="2"/>
  <c r="G57" i="2"/>
  <c r="I57" i="2"/>
  <c r="E58" i="2"/>
  <c r="G58" i="2"/>
  <c r="I58" i="2"/>
  <c r="J58" i="2" s="1"/>
  <c r="E59" i="2"/>
  <c r="G59" i="2"/>
  <c r="I59" i="2"/>
  <c r="E60" i="2"/>
  <c r="G60" i="2"/>
  <c r="I60" i="2"/>
  <c r="E61" i="2"/>
  <c r="G61" i="2"/>
  <c r="I61" i="2"/>
  <c r="E62" i="2"/>
  <c r="G62" i="2"/>
  <c r="I62" i="2"/>
  <c r="E63" i="2"/>
  <c r="G63" i="2"/>
  <c r="I63" i="2"/>
  <c r="E64" i="2"/>
  <c r="G64" i="2"/>
  <c r="I64" i="2"/>
  <c r="E65" i="2"/>
  <c r="G65" i="2"/>
  <c r="I65" i="2"/>
  <c r="E66" i="2"/>
  <c r="G66" i="2"/>
  <c r="I66" i="2"/>
  <c r="E67" i="2"/>
  <c r="G67" i="2"/>
  <c r="I67" i="2"/>
  <c r="E68" i="2"/>
  <c r="G68" i="2"/>
  <c r="I68" i="2"/>
  <c r="E69" i="2"/>
  <c r="G69" i="2"/>
  <c r="I69" i="2"/>
  <c r="E70" i="2"/>
  <c r="G70" i="2"/>
  <c r="I70" i="2"/>
  <c r="E71" i="2"/>
  <c r="G71" i="2"/>
  <c r="I71" i="2"/>
  <c r="E72" i="2"/>
  <c r="G72" i="2"/>
  <c r="I72" i="2"/>
  <c r="E73" i="2"/>
  <c r="G73" i="2"/>
  <c r="I73" i="2"/>
  <c r="E74" i="2"/>
  <c r="G74" i="2"/>
  <c r="I74" i="2"/>
  <c r="E75" i="2"/>
  <c r="G75" i="2"/>
  <c r="I75" i="2"/>
  <c r="E76" i="2"/>
  <c r="G76" i="2"/>
  <c r="I76" i="2"/>
  <c r="E77" i="2"/>
  <c r="G77" i="2"/>
  <c r="I77" i="2"/>
  <c r="E78" i="2"/>
  <c r="G78" i="2"/>
  <c r="I78" i="2"/>
  <c r="E79" i="2"/>
  <c r="G79" i="2"/>
  <c r="I79" i="2"/>
  <c r="E80" i="2"/>
  <c r="G80" i="2"/>
  <c r="I80" i="2"/>
  <c r="E83" i="2"/>
  <c r="F83" i="2" s="1"/>
  <c r="G83" i="2"/>
  <c r="H83" i="2" s="1"/>
  <c r="I83" i="2"/>
  <c r="J83" i="2" s="1"/>
  <c r="E84" i="2"/>
  <c r="F84" i="2" s="1"/>
  <c r="G84" i="2"/>
  <c r="H84" i="2" s="1"/>
  <c r="I84" i="2"/>
  <c r="J84" i="2" s="1"/>
  <c r="E85" i="2"/>
  <c r="F85" i="2" s="1"/>
  <c r="G85" i="2"/>
  <c r="H85" i="2" s="1"/>
  <c r="I85" i="2"/>
  <c r="J85" i="2" s="1"/>
  <c r="E86" i="2"/>
  <c r="F86" i="2" s="1"/>
  <c r="G86" i="2"/>
  <c r="H86" i="2" s="1"/>
  <c r="I86" i="2"/>
  <c r="J86" i="2" s="1"/>
  <c r="E87" i="2"/>
  <c r="G87" i="2"/>
  <c r="I87" i="2"/>
  <c r="E88" i="2"/>
  <c r="G88" i="2"/>
  <c r="I88" i="2"/>
  <c r="E89" i="2"/>
  <c r="G89" i="2"/>
  <c r="I89" i="2"/>
  <c r="E90" i="2"/>
  <c r="G90" i="2"/>
  <c r="I90" i="2"/>
  <c r="E91" i="2"/>
  <c r="G91" i="2"/>
  <c r="I91" i="2"/>
  <c r="E92" i="2"/>
  <c r="G92" i="2"/>
  <c r="I92" i="2"/>
  <c r="E93" i="2"/>
  <c r="G93" i="2"/>
  <c r="I93" i="2"/>
  <c r="E94" i="2"/>
  <c r="G94" i="2"/>
  <c r="I94" i="2"/>
  <c r="E95" i="2"/>
  <c r="G95" i="2"/>
  <c r="I95" i="2"/>
  <c r="E96" i="2"/>
  <c r="G96" i="2"/>
  <c r="I96" i="2"/>
  <c r="E97" i="2"/>
  <c r="G97" i="2"/>
  <c r="I97" i="2"/>
  <c r="E98" i="2"/>
  <c r="G98" i="2"/>
  <c r="I98" i="2"/>
  <c r="E99" i="2"/>
  <c r="G99" i="2"/>
  <c r="I99" i="2"/>
  <c r="E100" i="2"/>
  <c r="G100" i="2"/>
  <c r="I100" i="2"/>
  <c r="E101" i="2"/>
  <c r="G101" i="2"/>
  <c r="I101" i="2"/>
  <c r="E102" i="2"/>
  <c r="G102" i="2"/>
  <c r="I102" i="2"/>
  <c r="E103" i="2"/>
  <c r="G103" i="2"/>
  <c r="I103" i="2"/>
  <c r="E104" i="2"/>
  <c r="G104" i="2"/>
  <c r="I104" i="2"/>
  <c r="E105" i="2"/>
  <c r="G105" i="2"/>
  <c r="I105" i="2"/>
  <c r="E106" i="2"/>
  <c r="G106" i="2"/>
  <c r="I106" i="2"/>
  <c r="E107" i="2"/>
  <c r="G107" i="2"/>
  <c r="I107" i="2"/>
  <c r="E108" i="2"/>
  <c r="G108" i="2"/>
  <c r="I108" i="2"/>
  <c r="E109" i="2"/>
  <c r="G109" i="2"/>
  <c r="I109" i="2"/>
  <c r="E110" i="2"/>
  <c r="G110" i="2"/>
  <c r="I110" i="2"/>
  <c r="E111" i="2"/>
  <c r="G111" i="2"/>
  <c r="I111" i="2"/>
  <c r="E112" i="2"/>
  <c r="G112" i="2"/>
  <c r="I112" i="2"/>
  <c r="E113" i="2"/>
  <c r="G113" i="2"/>
  <c r="I113" i="2"/>
  <c r="E114" i="2"/>
  <c r="G114" i="2"/>
  <c r="I114" i="2"/>
  <c r="E115" i="2"/>
  <c r="G115" i="2"/>
  <c r="I115" i="2"/>
  <c r="E116" i="2"/>
  <c r="G116" i="2"/>
  <c r="I116" i="2"/>
  <c r="E117" i="2"/>
  <c r="G117" i="2"/>
  <c r="I117" i="2"/>
  <c r="E118" i="2"/>
  <c r="G118" i="2"/>
  <c r="I118" i="2"/>
  <c r="E119" i="2"/>
  <c r="G119" i="2"/>
  <c r="I119" i="2"/>
  <c r="E120" i="2"/>
  <c r="F120" i="2" s="1"/>
  <c r="G120" i="2"/>
  <c r="H120" i="2" s="1"/>
  <c r="I120" i="2"/>
  <c r="J120" i="2" s="1"/>
  <c r="E121" i="2"/>
  <c r="F121" i="2" s="1"/>
  <c r="G121" i="2"/>
  <c r="H121" i="2" s="1"/>
  <c r="I121" i="2"/>
  <c r="J121" i="2" s="1"/>
  <c r="H53" i="3"/>
  <c r="H52" i="2"/>
  <c r="H5" i="3"/>
  <c r="H23" i="3"/>
  <c r="I12" i="2"/>
  <c r="G12" i="2"/>
  <c r="E12" i="2"/>
  <c r="H91" i="3"/>
  <c r="H4" i="3"/>
  <c r="H6" i="3"/>
  <c r="H7" i="3"/>
  <c r="H8" i="3"/>
  <c r="H9" i="3"/>
  <c r="H10" i="3"/>
  <c r="H11" i="3"/>
  <c r="H12" i="3"/>
  <c r="H13" i="3"/>
  <c r="H14" i="3"/>
  <c r="H15" i="3"/>
  <c r="H16" i="3"/>
  <c r="H17" i="3"/>
  <c r="H19" i="3"/>
  <c r="H20" i="3"/>
  <c r="H21" i="3"/>
  <c r="H22" i="3"/>
  <c r="H24" i="3"/>
  <c r="H25" i="3"/>
  <c r="H26" i="3"/>
  <c r="H28" i="3"/>
  <c r="H29" i="3"/>
  <c r="H30" i="3"/>
  <c r="H31" i="3"/>
  <c r="H32" i="3"/>
  <c r="H33" i="3"/>
  <c r="H34" i="3"/>
  <c r="H35" i="3"/>
  <c r="H36" i="3"/>
  <c r="H37" i="3"/>
  <c r="H38" i="3"/>
  <c r="H39" i="3"/>
  <c r="H40" i="3"/>
  <c r="H41" i="3"/>
  <c r="H44" i="3"/>
  <c r="H45" i="3"/>
  <c r="H46" i="3"/>
  <c r="H47" i="3"/>
  <c r="H48" i="3"/>
  <c r="H49" i="3"/>
  <c r="H50" i="3"/>
  <c r="H52" i="3"/>
  <c r="H54" i="3"/>
  <c r="H55" i="3"/>
  <c r="H56" i="3"/>
  <c r="H57"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2" i="3"/>
  <c r="H93" i="3"/>
  <c r="H94" i="3"/>
  <c r="H95" i="3"/>
  <c r="H96" i="3"/>
  <c r="H97" i="3"/>
  <c r="H98" i="3"/>
  <c r="H101" i="3"/>
  <c r="H102" i="3"/>
  <c r="H103" i="3"/>
  <c r="H104" i="3"/>
  <c r="H105" i="3"/>
  <c r="H106" i="3"/>
  <c r="H107" i="3"/>
  <c r="H108" i="3"/>
  <c r="H109" i="3"/>
  <c r="H110" i="3"/>
  <c r="H111" i="3"/>
  <c r="H112" i="3"/>
  <c r="H3" i="3"/>
  <c r="K32" i="2"/>
  <c r="K29" i="2" l="1"/>
  <c r="K85" i="2"/>
  <c r="K120" i="2"/>
  <c r="K14" i="2"/>
  <c r="K84" i="2"/>
  <c r="K121" i="2"/>
  <c r="K83" i="2"/>
  <c r="K86" i="2"/>
  <c r="J31" i="2"/>
  <c r="J66" i="2"/>
  <c r="F91" i="2"/>
  <c r="J60" i="2"/>
  <c r="H43" i="2"/>
  <c r="H119" i="2"/>
  <c r="F49" i="2"/>
  <c r="H92" i="2"/>
  <c r="H78" i="2"/>
  <c r="H70" i="2"/>
  <c r="H100" i="2"/>
  <c r="H68" i="2"/>
  <c r="H76" i="2"/>
  <c r="H49" i="2"/>
  <c r="J74" i="2"/>
  <c r="F119" i="2"/>
  <c r="J49" i="2"/>
  <c r="H27" i="2"/>
  <c r="H108" i="2"/>
  <c r="F27" i="2"/>
  <c r="H35" i="2"/>
  <c r="J27" i="2"/>
  <c r="H30" i="2"/>
  <c r="F118" i="2"/>
  <c r="F57" i="2"/>
  <c r="H46" i="2"/>
  <c r="H38" i="2"/>
  <c r="F73" i="2"/>
  <c r="F65" i="2"/>
  <c r="J90" i="2"/>
  <c r="J28" i="2"/>
  <c r="H89" i="2"/>
  <c r="H113" i="2"/>
  <c r="H105" i="2"/>
  <c r="F47" i="2"/>
  <c r="F39" i="2"/>
  <c r="F45" i="2"/>
  <c r="J116" i="2"/>
  <c r="F37" i="2"/>
  <c r="F72" i="2"/>
  <c r="F64" i="2"/>
  <c r="F54" i="2"/>
  <c r="H87" i="2"/>
  <c r="H111" i="2"/>
  <c r="F80" i="2"/>
  <c r="H55" i="2"/>
  <c r="H97" i="2"/>
  <c r="J53" i="2"/>
  <c r="F102" i="2"/>
  <c r="F34" i="2"/>
  <c r="H95" i="2"/>
  <c r="H26" i="2"/>
  <c r="H18" i="2"/>
  <c r="J36" i="2"/>
  <c r="H103" i="2"/>
  <c r="F94" i="2"/>
  <c r="J44" i="2"/>
  <c r="F110" i="2"/>
  <c r="J79" i="2"/>
  <c r="J71" i="2"/>
  <c r="H63" i="2"/>
  <c r="F62" i="2"/>
  <c r="F51" i="2"/>
  <c r="F42" i="2"/>
  <c r="J82" i="2"/>
  <c r="J77" i="2"/>
  <c r="J69" i="2"/>
  <c r="J61" i="2"/>
  <c r="H32" i="2"/>
  <c r="H22" i="2"/>
  <c r="F115" i="2"/>
  <c r="F107" i="2"/>
  <c r="F99" i="2"/>
  <c r="H48" i="2"/>
  <c r="H40" i="2"/>
  <c r="H118" i="2"/>
  <c r="J111" i="2"/>
  <c r="J95" i="2"/>
  <c r="F113" i="2"/>
  <c r="F97" i="2"/>
  <c r="H80" i="2"/>
  <c r="H72" i="2"/>
  <c r="H116" i="2"/>
  <c r="J114" i="2"/>
  <c r="H102" i="2"/>
  <c r="J98" i="2"/>
  <c r="F60" i="2"/>
  <c r="H93" i="2"/>
  <c r="J87" i="2"/>
  <c r="F116" i="2"/>
  <c r="J103" i="2"/>
  <c r="F93" i="2"/>
  <c r="F89" i="2"/>
  <c r="J73" i="2"/>
  <c r="J65" i="2"/>
  <c r="F105" i="2"/>
  <c r="H117" i="2"/>
  <c r="H110" i="2"/>
  <c r="J106" i="2"/>
  <c r="H94" i="2"/>
  <c r="F79" i="2"/>
  <c r="F71" i="2"/>
  <c r="K71" i="2" s="1"/>
  <c r="F53" i="2"/>
  <c r="F117" i="2"/>
  <c r="J117" i="2"/>
  <c r="F112" i="2"/>
  <c r="J109" i="2"/>
  <c r="F104" i="2"/>
  <c r="J101" i="2"/>
  <c r="F96" i="2"/>
  <c r="J93" i="2"/>
  <c r="F88" i="2"/>
  <c r="F78" i="2"/>
  <c r="J75" i="2"/>
  <c r="H74" i="2"/>
  <c r="F70" i="2"/>
  <c r="J67" i="2"/>
  <c r="H66" i="2"/>
  <c r="F59" i="2"/>
  <c r="J57" i="2"/>
  <c r="F56" i="2"/>
  <c r="J54" i="2"/>
  <c r="F52" i="2"/>
  <c r="J45" i="2"/>
  <c r="F43" i="2"/>
  <c r="J37" i="2"/>
  <c r="F35" i="2"/>
  <c r="F31" i="2"/>
  <c r="F26" i="2"/>
  <c r="J24" i="2"/>
  <c r="H23" i="2"/>
  <c r="F22" i="2"/>
  <c r="J20" i="2"/>
  <c r="H19" i="2"/>
  <c r="F18" i="2"/>
  <c r="J16" i="2"/>
  <c r="H15" i="2"/>
  <c r="J118" i="2"/>
  <c r="J110" i="2"/>
  <c r="F108" i="2"/>
  <c r="J102" i="2"/>
  <c r="F100" i="2"/>
  <c r="J94" i="2"/>
  <c r="F92" i="2"/>
  <c r="H79" i="2"/>
  <c r="J76" i="2"/>
  <c r="H75" i="2"/>
  <c r="F74" i="2"/>
  <c r="H71" i="2"/>
  <c r="J68" i="2"/>
  <c r="H67" i="2"/>
  <c r="F66" i="2"/>
  <c r="H60" i="2"/>
  <c r="H57" i="2"/>
  <c r="H54" i="2"/>
  <c r="H53" i="2"/>
  <c r="J50" i="2"/>
  <c r="F48" i="2"/>
  <c r="H45" i="2"/>
  <c r="H44" i="2"/>
  <c r="J41" i="2"/>
  <c r="F40" i="2"/>
  <c r="H37" i="2"/>
  <c r="H36" i="2"/>
  <c r="J33" i="2"/>
  <c r="F32" i="2"/>
  <c r="H28" i="2"/>
  <c r="F23" i="2"/>
  <c r="F19" i="2"/>
  <c r="F15" i="2"/>
  <c r="H109" i="2"/>
  <c r="H101" i="2"/>
  <c r="J80" i="2"/>
  <c r="F75" i="2"/>
  <c r="J72" i="2"/>
  <c r="F67" i="2"/>
  <c r="J64" i="2"/>
  <c r="F63" i="2"/>
  <c r="J46" i="2"/>
  <c r="F44" i="2"/>
  <c r="J38" i="2"/>
  <c r="F36" i="2"/>
  <c r="F28" i="2"/>
  <c r="K28" i="2" s="1"/>
  <c r="H24" i="2"/>
  <c r="H20" i="2"/>
  <c r="H16" i="2"/>
  <c r="F109" i="2"/>
  <c r="F101" i="2"/>
  <c r="H64" i="2"/>
  <c r="J55" i="2"/>
  <c r="J51" i="2"/>
  <c r="H50" i="2"/>
  <c r="J42" i="2"/>
  <c r="H41" i="2"/>
  <c r="J34" i="2"/>
  <c r="H33" i="2"/>
  <c r="J30" i="2"/>
  <c r="J25" i="2"/>
  <c r="J21" i="2"/>
  <c r="J17" i="2"/>
  <c r="J13" i="2"/>
  <c r="J119" i="2"/>
  <c r="J115" i="2"/>
  <c r="H114" i="2"/>
  <c r="J107" i="2"/>
  <c r="H106" i="2"/>
  <c r="J99" i="2"/>
  <c r="H98" i="2"/>
  <c r="J91" i="2"/>
  <c r="H90" i="2"/>
  <c r="H73" i="2"/>
  <c r="H65" i="2"/>
  <c r="J62" i="2"/>
  <c r="H61" i="2"/>
  <c r="J52" i="2"/>
  <c r="H51" i="2"/>
  <c r="F50" i="2"/>
  <c r="J43" i="2"/>
  <c r="H42" i="2"/>
  <c r="F41" i="2"/>
  <c r="J35" i="2"/>
  <c r="H34" i="2"/>
  <c r="F33" i="2"/>
  <c r="J26" i="2"/>
  <c r="H25" i="2"/>
  <c r="F24" i="2"/>
  <c r="J22" i="2"/>
  <c r="H21" i="2"/>
  <c r="F20" i="2"/>
  <c r="J18" i="2"/>
  <c r="H17" i="2"/>
  <c r="F16" i="2"/>
  <c r="H13" i="2"/>
  <c r="J81" i="2"/>
  <c r="H115" i="2"/>
  <c r="F114" i="2"/>
  <c r="K114" i="2" s="1"/>
  <c r="J108" i="2"/>
  <c r="H107" i="2"/>
  <c r="F106" i="2"/>
  <c r="J100" i="2"/>
  <c r="H99" i="2"/>
  <c r="F98" i="2"/>
  <c r="J92" i="2"/>
  <c r="H91" i="2"/>
  <c r="F90" i="2"/>
  <c r="J78" i="2"/>
  <c r="F76" i="2"/>
  <c r="J70" i="2"/>
  <c r="F68" i="2"/>
  <c r="H62" i="2"/>
  <c r="F61" i="2"/>
  <c r="H58" i="2"/>
  <c r="J47" i="2"/>
  <c r="J39" i="2"/>
  <c r="F25" i="2"/>
  <c r="F21" i="2"/>
  <c r="F17" i="2"/>
  <c r="F13" i="2"/>
  <c r="H81" i="2"/>
  <c r="J112" i="2"/>
  <c r="J104" i="2"/>
  <c r="J96" i="2"/>
  <c r="J88" i="2"/>
  <c r="H77" i="2"/>
  <c r="H69" i="2"/>
  <c r="J59" i="2"/>
  <c r="F58" i="2"/>
  <c r="J56" i="2"/>
  <c r="F55" i="2"/>
  <c r="J48" i="2"/>
  <c r="H47" i="2"/>
  <c r="F46" i="2"/>
  <c r="J40" i="2"/>
  <c r="H39" i="2"/>
  <c r="F38" i="2"/>
  <c r="J32" i="2"/>
  <c r="F30" i="2"/>
  <c r="F81" i="2"/>
  <c r="J113" i="2"/>
  <c r="H112" i="2"/>
  <c r="F111" i="2"/>
  <c r="J105" i="2"/>
  <c r="H104" i="2"/>
  <c r="F103" i="2"/>
  <c r="J97" i="2"/>
  <c r="H96" i="2"/>
  <c r="F95" i="2"/>
  <c r="J89" i="2"/>
  <c r="H88" i="2"/>
  <c r="F87" i="2"/>
  <c r="F77" i="2"/>
  <c r="F69" i="2"/>
  <c r="J63" i="2"/>
  <c r="H59" i="2"/>
  <c r="H56" i="2"/>
  <c r="H31" i="2"/>
  <c r="J23" i="2"/>
  <c r="J19" i="2"/>
  <c r="J15" i="2"/>
  <c r="H82" i="2"/>
  <c r="F82" i="2"/>
  <c r="J12" i="2"/>
  <c r="H12" i="2"/>
  <c r="F12" i="2"/>
  <c r="K95" i="2" l="1"/>
  <c r="K33" i="2"/>
  <c r="K35" i="2"/>
  <c r="K115" i="2"/>
  <c r="K109" i="2"/>
  <c r="K106" i="2"/>
  <c r="K92" i="2"/>
  <c r="K36" i="2"/>
  <c r="K18" i="2"/>
  <c r="K53" i="2"/>
  <c r="K87" i="2"/>
  <c r="K13" i="2"/>
  <c r="K46" i="2"/>
  <c r="K16" i="2"/>
  <c r="K23" i="2"/>
  <c r="K117" i="2"/>
  <c r="K105" i="2"/>
  <c r="K42" i="2"/>
  <c r="K118" i="2"/>
  <c r="K76" i="2"/>
  <c r="K60" i="2"/>
  <c r="K51" i="2"/>
  <c r="K37" i="2"/>
  <c r="K25" i="2"/>
  <c r="K81" i="2"/>
  <c r="K62" i="2"/>
  <c r="K59" i="2"/>
  <c r="K20" i="2"/>
  <c r="K43" i="2"/>
  <c r="K79" i="2"/>
  <c r="K100" i="2"/>
  <c r="K82" i="2"/>
  <c r="K69" i="2"/>
  <c r="K41" i="2"/>
  <c r="K101" i="2"/>
  <c r="K75" i="2"/>
  <c r="K12" i="2"/>
  <c r="K21" i="2"/>
  <c r="K67" i="2"/>
  <c r="K66" i="2"/>
  <c r="K31" i="2"/>
  <c r="K88" i="2"/>
  <c r="K97" i="2"/>
  <c r="K107" i="2"/>
  <c r="K94" i="2"/>
  <c r="K72" i="2"/>
  <c r="K119" i="2"/>
  <c r="K49" i="2"/>
  <c r="K89" i="2"/>
  <c r="K80" i="2"/>
  <c r="K45" i="2"/>
  <c r="K65" i="2"/>
  <c r="K30" i="2"/>
  <c r="K44" i="2"/>
  <c r="K108" i="2"/>
  <c r="K22" i="2"/>
  <c r="K70" i="2"/>
  <c r="K104" i="2"/>
  <c r="K93" i="2"/>
  <c r="K39" i="2"/>
  <c r="K73" i="2"/>
  <c r="K27" i="2"/>
  <c r="K48" i="2"/>
  <c r="K58" i="2"/>
  <c r="K52" i="2"/>
  <c r="K47" i="2"/>
  <c r="K91" i="2"/>
  <c r="K90" i="2"/>
  <c r="K103" i="2"/>
  <c r="K61" i="2"/>
  <c r="K98" i="2"/>
  <c r="K24" i="2"/>
  <c r="K63" i="2"/>
  <c r="K15" i="2"/>
  <c r="K40" i="2"/>
  <c r="K112" i="2"/>
  <c r="K116" i="2"/>
  <c r="K110" i="2"/>
  <c r="K34" i="2"/>
  <c r="K54" i="2"/>
  <c r="K113" i="2"/>
  <c r="K96" i="2"/>
  <c r="K55" i="2"/>
  <c r="K74" i="2"/>
  <c r="K77" i="2"/>
  <c r="K38" i="2"/>
  <c r="K111" i="2"/>
  <c r="K17" i="2"/>
  <c r="K68" i="2"/>
  <c r="K50" i="2"/>
  <c r="K19" i="2"/>
  <c r="K26" i="2"/>
  <c r="K56" i="2"/>
  <c r="K78" i="2"/>
  <c r="K99" i="2"/>
  <c r="K102" i="2"/>
  <c r="K64" i="2"/>
  <c r="K57" i="2"/>
  <c r="D5" i="5"/>
  <c r="F122" i="2"/>
  <c r="J122" i="2"/>
  <c r="H122" i="2"/>
  <c r="K122" i="2" l="1"/>
  <c r="D3" i="5"/>
  <c r="D4" i="5"/>
  <c r="D2" i="5"/>
  <c r="D6" i="5" l="1"/>
  <c r="C2" i="5" l="1"/>
  <c r="C5" i="5"/>
  <c r="C3" i="5"/>
  <c r="C4" i="5"/>
</calcChain>
</file>

<file path=xl/sharedStrings.xml><?xml version="1.0" encoding="utf-8"?>
<sst xmlns="http://schemas.openxmlformats.org/spreadsheetml/2006/main" count="747" uniqueCount="270">
  <si>
    <t>LF</t>
  </si>
  <si>
    <t>0416-6032</t>
  </si>
  <si>
    <t>0618-6046</t>
  </si>
  <si>
    <t>0618-6047</t>
  </si>
  <si>
    <t>0618-6053</t>
  </si>
  <si>
    <t>0618-6054</t>
  </si>
  <si>
    <t>0620-6009</t>
  </si>
  <si>
    <t>0620-6010</t>
  </si>
  <si>
    <t>0621-6002</t>
  </si>
  <si>
    <t>0624-6010</t>
  </si>
  <si>
    <t>EA</t>
  </si>
  <si>
    <t>0680-6003</t>
  </si>
  <si>
    <t>0682-6001</t>
  </si>
  <si>
    <t>0682-6002</t>
  </si>
  <si>
    <t>0682-6003</t>
  </si>
  <si>
    <t>0682-6004</t>
  </si>
  <si>
    <t>0682-6005</t>
  </si>
  <si>
    <t>0682-6006</t>
  </si>
  <si>
    <t>0682-6018</t>
  </si>
  <si>
    <t>0684-6030</t>
  </si>
  <si>
    <t>0687-6001</t>
  </si>
  <si>
    <t>0688-6001</t>
  </si>
  <si>
    <t>0688-6003</t>
  </si>
  <si>
    <t>6004-6031</t>
  </si>
  <si>
    <t>6292-6001</t>
  </si>
  <si>
    <t>6292-6002</t>
  </si>
  <si>
    <t>UNIT</t>
  </si>
  <si>
    <t>ALUMINUM SIGNS (TY A)</t>
  </si>
  <si>
    <t>0636-6001</t>
  </si>
  <si>
    <t>0666-6048</t>
  </si>
  <si>
    <t>0666-6207</t>
  </si>
  <si>
    <t>0672-6007</t>
  </si>
  <si>
    <t>0672-6009</t>
  </si>
  <si>
    <t>REFL PAV MRK TY I (W)24"(SLD)(100MIL)</t>
  </si>
  <si>
    <t>REFL PAV MRKR TY I-C</t>
  </si>
  <si>
    <t>6010-6001</t>
  </si>
  <si>
    <t>CCTV FIELD EQUIPMENT (ANALOG)</t>
  </si>
  <si>
    <t>6058-6001</t>
  </si>
  <si>
    <t>BBU SYSTEM (EXTERNAL BATT CABINET)</t>
  </si>
  <si>
    <t>6185-6002</t>
  </si>
  <si>
    <t>TMA (STATIONARY)</t>
  </si>
  <si>
    <t>DAY</t>
  </si>
  <si>
    <t>0104-6021</t>
  </si>
  <si>
    <t>0531-6001</t>
  </si>
  <si>
    <t>0677-6001</t>
  </si>
  <si>
    <t>0677-6007</t>
  </si>
  <si>
    <t>ELIM EXT PAV MRK &amp; MRKS (4")</t>
  </si>
  <si>
    <t>ELIM EXT PAV MRK &amp; MRKS (24")</t>
  </si>
  <si>
    <t>SF</t>
  </si>
  <si>
    <t>SY</t>
  </si>
  <si>
    <t>REMOVING CONC (CURB)</t>
  </si>
  <si>
    <t>CURB RAMPS (TY 3)</t>
  </si>
  <si>
    <t>General Description of Work</t>
  </si>
  <si>
    <t>0500-6001</t>
  </si>
  <si>
    <t>LS</t>
  </si>
  <si>
    <t>0502-6001</t>
  </si>
  <si>
    <t>BARRICADES, SIGNS AND TRAFFIC HANDLING</t>
  </si>
  <si>
    <t>MO</t>
  </si>
  <si>
    <t>DRILL SHAFT (TRF SIG POLE) (36 IN)</t>
  </si>
  <si>
    <t>CY</t>
  </si>
  <si>
    <t>MOBILIZATION</t>
  </si>
  <si>
    <t>0529-6002</t>
  </si>
  <si>
    <t>CONC CURB (TY II)</t>
  </si>
  <si>
    <t>CONC SIDEWALKS (4")</t>
  </si>
  <si>
    <t>CONDT (PVC) (SCH 80) (2")</t>
  </si>
  <si>
    <t>CONDT (PVC) (SCH 80) (2") (BORE)</t>
  </si>
  <si>
    <t>CONDT (PVC) (SCH 80) (3")</t>
  </si>
  <si>
    <t>CONDT (PVC) (SCH 80) (3") (BORE)</t>
  </si>
  <si>
    <t>ELEC CONDR (NO.6) BARE</t>
  </si>
  <si>
    <t>ELEC CONDR (NO.6) INSULATED</t>
  </si>
  <si>
    <t>TRAY CABLE (3 CONDR) (12 AWG)</t>
  </si>
  <si>
    <t>GROUND BOX TY D (162922)W/APRON</t>
  </si>
  <si>
    <t>REFL PAV MRKR TY II-A-A</t>
  </si>
  <si>
    <t>INSTALL HWY TRF SIG (SYSTEM)</t>
  </si>
  <si>
    <t>0644-6076</t>
  </si>
  <si>
    <t>REMOVE SM RD SN SUP&amp;AM</t>
  </si>
  <si>
    <t>VEH SIG SEC (12")LED(GRN)</t>
  </si>
  <si>
    <t>VEH SIG SEC (12")LED(GRN ARW)</t>
  </si>
  <si>
    <t>VEH SIG SEC (12")LED(YEL)</t>
  </si>
  <si>
    <t>VEH SIG SEC (12")LED(YEL ARW)</t>
  </si>
  <si>
    <t>VEH SIG SEC (12")LED(RED)</t>
  </si>
  <si>
    <t>VEH SIG SEC (12")LED(RED ARW)</t>
  </si>
  <si>
    <t>PED SIG SEC (LED)(COUNTDOWN)</t>
  </si>
  <si>
    <t>TRF SIG CBL (TY A)(14 AWG)(4 CONDR)</t>
  </si>
  <si>
    <t>PED POLE ASSEMBLY</t>
  </si>
  <si>
    <t>PED DETECT PUSH BUTTON (APS)</t>
  </si>
  <si>
    <t>PED DETECTOR CONTROLLER UNIT</t>
  </si>
  <si>
    <t>6001-6001</t>
  </si>
  <si>
    <t>PORTABLE CHANGEABLE MESSAGE SIGN</t>
  </si>
  <si>
    <t>ITS COM CBL (ETHERNET)</t>
  </si>
  <si>
    <t>RVDS(PRESENCE DETECTION ONLY)</t>
  </si>
  <si>
    <t>Item No.</t>
  </si>
  <si>
    <t>Description</t>
  </si>
  <si>
    <t>Unit</t>
  </si>
  <si>
    <t>Unit Cost</t>
  </si>
  <si>
    <t>Intersection</t>
  </si>
  <si>
    <t>Quantity</t>
  </si>
  <si>
    <t>Subtotal</t>
  </si>
  <si>
    <t>Int #</t>
  </si>
  <si>
    <t/>
  </si>
  <si>
    <t>ITEM</t>
  </si>
  <si>
    <t>TRAFFIC SIGNAL SUMMARY</t>
  </si>
  <si>
    <t>SHT NO</t>
  </si>
  <si>
    <t>TOTALS</t>
  </si>
  <si>
    <t>TOTAL COST</t>
  </si>
  <si>
    <t>0666-6036</t>
  </si>
  <si>
    <t>0677-6003</t>
  </si>
  <si>
    <t>0680-XX01</t>
  </si>
  <si>
    <t>0680-XX02</t>
  </si>
  <si>
    <t>0680-XX03</t>
  </si>
  <si>
    <t>REFL PAV MRK TY I (W)8"(SLD)(100MIL)</t>
  </si>
  <si>
    <t>ELIM EXT PAV MRK &amp; MRKS (8")</t>
  </si>
  <si>
    <t xml:space="preserve">FM 1044 and Schmidt
</t>
  </si>
  <si>
    <t xml:space="preserve">FM 1044 and Countyline Road
</t>
  </si>
  <si>
    <t xml:space="preserve">Klein and Klein Way
</t>
  </si>
  <si>
    <t>FM 1044 and Schmidt</t>
  </si>
  <si>
    <t>FM 1044 and Countyline Rd</t>
  </si>
  <si>
    <t>Klein Road and Klein Way</t>
  </si>
  <si>
    <t>Span Wire Signal Upgrade</t>
  </si>
  <si>
    <t>Full Signal</t>
  </si>
  <si>
    <t>0100-6002</t>
  </si>
  <si>
    <t>0104-6029</t>
  </si>
  <si>
    <t>0104-6036</t>
  </si>
  <si>
    <t>0105-6037</t>
  </si>
  <si>
    <t>0160-6003</t>
  </si>
  <si>
    <t>0162-6002</t>
  </si>
  <si>
    <t>0168-6001</t>
  </si>
  <si>
    <t>0354-6005</t>
  </si>
  <si>
    <t>0432-6002</t>
  </si>
  <si>
    <t>0666-6054</t>
  </si>
  <si>
    <t>0666-6156</t>
  </si>
  <si>
    <t>0677-6012</t>
  </si>
  <si>
    <t>0677-6020</t>
  </si>
  <si>
    <t>0678-6008</t>
  </si>
  <si>
    <t>0678-6009</t>
  </si>
  <si>
    <t>0678-6024</t>
  </si>
  <si>
    <t>0680-XX04</t>
  </si>
  <si>
    <t>0682-6054</t>
  </si>
  <si>
    <t>0682-6055</t>
  </si>
  <si>
    <t>0684-6033</t>
  </si>
  <si>
    <t>0684-6080</t>
  </si>
  <si>
    <t>0685-6004</t>
  </si>
  <si>
    <t>0686-6039</t>
  </si>
  <si>
    <t>0686-6043</t>
  </si>
  <si>
    <t>0686-6047</t>
  </si>
  <si>
    <t>0686-6051</t>
  </si>
  <si>
    <t>6010-6003</t>
  </si>
  <si>
    <t>6010-6004</t>
  </si>
  <si>
    <t>6292-XX01</t>
  </si>
  <si>
    <t>6292-XX02</t>
  </si>
  <si>
    <t>PREPARING ROW</t>
  </si>
  <si>
    <t>REMOVING CONC (CURB OR CURB &amp; GUTTER)</t>
  </si>
  <si>
    <t>REMOVING CONC (SIDEWALK OR RAMP)</t>
  </si>
  <si>
    <t>REMOVING STAB BASE AND ASPH PAV(0"-16")</t>
  </si>
  <si>
    <t>FURNISHING AND PLACING TOPSOIL (4")</t>
  </si>
  <si>
    <t>BLOCK SODDING</t>
  </si>
  <si>
    <t>VEGETATIVE WATERING</t>
  </si>
  <si>
    <t>MG</t>
  </si>
  <si>
    <t>PLAN &amp; TEXT ASPH CONC PAV(2" TO 4")</t>
  </si>
  <si>
    <t>RIPRAP (CONC)(5 IN)</t>
  </si>
  <si>
    <t>REFL PAV MRK TY I (W)(ARROW)(100MIL)</t>
  </si>
  <si>
    <t>REFL PAV MRK TY I(Y)(MED NOSE)(100MIL)</t>
  </si>
  <si>
    <t>ELIM EXT PAV MRK &amp; MRKS (WORD)</t>
  </si>
  <si>
    <t>ELIM EXT PAV MRK &amp; MRKS (MED NOSE)</t>
  </si>
  <si>
    <t>PAV SURF PREP FOR MRK (24")</t>
  </si>
  <si>
    <t>PAV SURF PREP FOR MRK (ARROW)</t>
  </si>
  <si>
    <t>PAV SURF PREP FOR MRK (MED NOSE)</t>
  </si>
  <si>
    <t>**TS2 TYPE 2 SIGNAL CONTROLLER CABNIET ASSEMBLY</t>
  </si>
  <si>
    <t>**TRAFFIC SIGNAL CONTROLLER (ECONOLITE COBALT)</t>
  </si>
  <si>
    <t xml:space="preserve">**MALFUNCTION MONITOR UNIT </t>
  </si>
  <si>
    <t>**COMMUNICATION PACKAGE</t>
  </si>
  <si>
    <t>BACKPLATE W/REF BRDR(3 SEC)(VENT)ALUM</t>
  </si>
  <si>
    <t>BACKPLATE W/REF BRDR(4 SEC)(VENT)ALUM</t>
  </si>
  <si>
    <t>TRF SIG CBL (TY A)(14 AWG)(7 CONDR)</t>
  </si>
  <si>
    <t>TRF SIG CBL (TY C)(14 AWG)(3 CONDR)</t>
  </si>
  <si>
    <t>INSTL RDSD FLSH BCN ASSM (SOLAR PWRD)</t>
  </si>
  <si>
    <t>INS TRF SIG PL AM(S)1 ARM(36')LUM</t>
  </si>
  <si>
    <t>INS TRF SIG PL AM(S)1 ARM(40')LUM</t>
  </si>
  <si>
    <t>INS TRF SIG PL AM(S)1 ARM(44')LUM</t>
  </si>
  <si>
    <t>INS TRF SIG PL AM(S)1 ARM(48')LUM</t>
  </si>
  <si>
    <t xml:space="preserve">CCTV FIELD CONTROLLER </t>
  </si>
  <si>
    <t>CCTV MOUNT (POLE)</t>
  </si>
  <si>
    <t xml:space="preserve">RVDS(ADVANCE DETECTION ONLY) </t>
  </si>
  <si>
    <t>**RVDS(PRESENCE DETECTION ONLY) COMM CABLE</t>
  </si>
  <si>
    <t>**RVDS(ADVANCE DETECTION ONLY) COMM CABLE</t>
  </si>
  <si>
    <t>6185-6005</t>
  </si>
  <si>
    <t>TMA (MOBILE OPERATION)</t>
  </si>
  <si>
    <t>STA</t>
  </si>
  <si>
    <t>0110-6001</t>
  </si>
  <si>
    <t>EXCAVATION (ROADWAY)</t>
  </si>
  <si>
    <t>0132-6002</t>
  </si>
  <si>
    <t>EMBANKMENT (FINAL) (DENS CONT) (TY A)</t>
  </si>
  <si>
    <t>GAL</t>
  </si>
  <si>
    <t>D-GR HMA TY-D SAC-A PG70-28</t>
  </si>
  <si>
    <t>TON</t>
  </si>
  <si>
    <t>0104-6002</t>
  </si>
  <si>
    <t>REMOVING CONC (PAV)</t>
  </si>
  <si>
    <t>0416-6030</t>
  </si>
  <si>
    <t>0620-6008</t>
  </si>
  <si>
    <t>ELEC CONDR (NO.8) INSULATED</t>
  </si>
  <si>
    <t>REFL PAV MRK TY I (W)(WORD)(100MIL)</t>
  </si>
  <si>
    <t>0666-6078</t>
  </si>
  <si>
    <t>REFL PAV MRK TY I (W)18"(YLD TRI)(100MIL)</t>
  </si>
  <si>
    <t>0666-6099</t>
  </si>
  <si>
    <t>0666-6126</t>
  </si>
  <si>
    <t>REFL PAV MRK TY I (Y)4"(SLD)(100MIL)</t>
  </si>
  <si>
    <t>0666-6178</t>
  </si>
  <si>
    <t>REFL PAV MRK TY II (W)8"(SLD)</t>
  </si>
  <si>
    <t>REFL PAV MRK TY II (W) (ARROW)</t>
  </si>
  <si>
    <t>REFL PAV MRK TY II (W) (WORD)</t>
  </si>
  <si>
    <t>REFL PAV MRK TY II (W)18"(YLD TRI)</t>
  </si>
  <si>
    <t>REFL PAV MRK TY I (Y)4"(SLD)</t>
  </si>
  <si>
    <t>0666-6184</t>
  </si>
  <si>
    <t>0666-6192</t>
  </si>
  <si>
    <t>0666-6198</t>
  </si>
  <si>
    <t>PAV SURF PREP FOR MRK (4")</t>
  </si>
  <si>
    <t>PAV SURF PREP FOR MRK (8")</t>
  </si>
  <si>
    <t>0678-6001</t>
  </si>
  <si>
    <t>0678-6004</t>
  </si>
  <si>
    <t>PAV SURF PREP FOR MRK (WORD)</t>
  </si>
  <si>
    <t>0678-6016</t>
  </si>
  <si>
    <t>0678-6022</t>
  </si>
  <si>
    <t>PAV SURF PREP FOR MRK (18")(YLD TRI)</t>
  </si>
  <si>
    <t>0644-6001</t>
  </si>
  <si>
    <t>IN SM RD SN SUP&amp;AM TY10BWG (1) SA (P)</t>
  </si>
  <si>
    <t>UNIT COST</t>
  </si>
  <si>
    <t>INS TRF SIG PL AM(S)1 ARM(36')</t>
  </si>
  <si>
    <t>0686-6037</t>
  </si>
  <si>
    <t>SUB 680</t>
  </si>
  <si>
    <t>Mobilization</t>
  </si>
  <si>
    <t>0104-6011</t>
  </si>
  <si>
    <t>REMOVING CONC (MEDIANS)</t>
  </si>
  <si>
    <t>0531-6006</t>
  </si>
  <si>
    <t>0104-6009</t>
  </si>
  <si>
    <t>REMOVING CONC(RIPRAP)</t>
  </si>
  <si>
    <t>0251-6034</t>
  </si>
  <si>
    <t>FL BS REWORK BS MTL (TY C) (8") (ORD DOMP)</t>
  </si>
  <si>
    <t>0340-6051</t>
  </si>
  <si>
    <t>CURB RAMPS (TY 1)</t>
  </si>
  <si>
    <t>0531-6004</t>
  </si>
  <si>
    <t>0666-6012</t>
  </si>
  <si>
    <t>REFL PAV MRK TY I (W)4"(SLD)(100MIL)</t>
  </si>
  <si>
    <t>0666-6170</t>
  </si>
  <si>
    <t>REFL PAV MRK TY II (W)4"(SLD)</t>
  </si>
  <si>
    <t>3076-6010</t>
  </si>
  <si>
    <t>3080-6029</t>
  </si>
  <si>
    <t>D-GR HMA TY-B PG76-22</t>
  </si>
  <si>
    <t>TACKCOAT</t>
  </si>
  <si>
    <t>0666-6182</t>
  </si>
  <si>
    <t>REFL PAV MRK TY II (W)24"(SLD)</t>
  </si>
  <si>
    <t>0666-6217</t>
  </si>
  <si>
    <t>REFL PAV MRK TY II (Y)(MED NOSE)</t>
  </si>
  <si>
    <t>SUB 6292</t>
  </si>
  <si>
    <t>**DRILL SHAFT (TRF SIG POLE) (24 IN)</t>
  </si>
  <si>
    <t>SUB 685/687</t>
  </si>
  <si>
    <t>Item Subtotal</t>
  </si>
  <si>
    <t>ELC SRV TY D 120/240 070(NS)AL(E)TS(O)</t>
  </si>
  <si>
    <t>0628-6168</t>
  </si>
  <si>
    <t>0351-6004</t>
  </si>
  <si>
    <t>FLEXIBLE PAVEMENT STRUCTURE</t>
  </si>
  <si>
    <t>0662-6075</t>
  </si>
  <si>
    <t>WK ZN PAV MARK REMOV (W) 24" (SLD)</t>
  </si>
  <si>
    <t xml:space="preserve">RIF Intersection Improvements - 3 Locations </t>
  </si>
  <si>
    <t>TOTAL BID AMOUNT</t>
  </si>
  <si>
    <t>PROPOSAL FORM	
NAME OF PROPOSER: _______________________________________________________________
The undersigned proposer does hereby declare and stipulate that this proposal is made in good faith, without collusion or connection with any other person or persons proposing for the same work, and that it is made in pursuance of and subject to all the terms and conditions of the advertisements, proposal requirements, the proposed construction contract, and the contract documents, including the plans pertaining to the work to be done, all of which have been examined by the undersigned.  The undersigned hereby declares that he has visited the site, has had sufficient time to make all tests and investigations to arrive at an intelligent estimate of the cost of doing the work, and has carefully examined the plans, specifications, and contract documents relating to the work covered by his proposal, and that he agrees to do the work, and that no representations made by the Owner are in any sense a warranty, but are mere estimates for guidance of the contractor.
The undersigned further agrees that he will provide all necessary tools and apparatus, do all work, furnish all materials, and do everything required to carry out the work covered by this proposal, in strict accordance with the contract documents, and the requirements pertaining thereto, for the sum of sums set forth.</t>
  </si>
  <si>
    <t>ADDENDA: The undersigned hereby acknowledges receipt of the following addenda to the Drawings and Specifications, all of the provisions and requirements of which addenda have been taken into consideration in the preparation of this Proposal.</t>
  </si>
  <si>
    <t>Addendum No. 1</t>
  </si>
  <si>
    <t>Date</t>
  </si>
  <si>
    <t>Addendum No. 2</t>
  </si>
  <si>
    <t>Addendum No.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</si>
</sst>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9"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10"/>
      <name val="Arial"/>
      <family val="2"/>
    </font>
    <font>
      <b/>
      <sz val="12"/>
      <name val="Arial"/>
      <family val="2"/>
    </font>
    <font>
      <sz val="8"/>
      <name val="Calibri"/>
      <family val="2"/>
      <scheme val="minor"/>
    </font>
    <font>
      <sz val="11"/>
      <color rgb="FFFF0000"/>
      <name val="Calibri"/>
      <family val="2"/>
      <scheme val="minor"/>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5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118">
    <xf numFmtId="0" fontId="0" fillId="0" borderId="0" xfId="0"/>
    <xf numFmtId="0" fontId="0" fillId="0" borderId="2" xfId="0" applyBorder="1"/>
    <xf numFmtId="0" fontId="0" fillId="0" borderId="2" xfId="0" quotePrefix="1" applyBorder="1" applyAlignment="1">
      <alignment horizontal="left"/>
    </xf>
    <xf numFmtId="0" fontId="0" fillId="0" borderId="7" xfId="0" applyBorder="1"/>
    <xf numFmtId="0" fontId="0" fillId="0" borderId="7" xfId="0" quotePrefix="1" applyBorder="1" applyAlignment="1">
      <alignment horizontal="left"/>
    </xf>
    <xf numFmtId="0" fontId="2" fillId="0" borderId="7" xfId="0" applyFont="1" applyBorder="1"/>
    <xf numFmtId="0" fontId="2" fillId="0" borderId="2" xfId="0" applyFont="1" applyBorder="1"/>
    <xf numFmtId="0" fontId="1" fillId="0" borderId="9" xfId="0" applyFont="1" applyBorder="1" applyAlignment="1">
      <alignment horizontal="center"/>
    </xf>
    <xf numFmtId="0" fontId="0" fillId="0" borderId="0" xfId="0" applyAlignment="1">
      <alignment horizontal="center"/>
    </xf>
    <xf numFmtId="0" fontId="0" fillId="0" borderId="0" xfId="0" applyAlignment="1">
      <alignment wrapText="1"/>
    </xf>
    <xf numFmtId="0" fontId="0" fillId="0" borderId="2" xfId="0" applyBorder="1" applyAlignment="1">
      <alignment horizontal="center"/>
    </xf>
    <xf numFmtId="3" fontId="0" fillId="0" borderId="16" xfId="0" applyNumberFormat="1" applyBorder="1"/>
    <xf numFmtId="3" fontId="0" fillId="0" borderId="11" xfId="0" applyNumberFormat="1" applyBorder="1"/>
    <xf numFmtId="7" fontId="0" fillId="0" borderId="8" xfId="1" applyNumberFormat="1" applyFont="1" applyBorder="1"/>
    <xf numFmtId="7" fontId="0" fillId="0" borderId="3" xfId="1" applyNumberFormat="1" applyFont="1" applyBorder="1"/>
    <xf numFmtId="7" fontId="0" fillId="0" borderId="18" xfId="0" applyNumberFormat="1" applyBorder="1"/>
    <xf numFmtId="0" fontId="1" fillId="0" borderId="14" xfId="0" applyFont="1" applyBorder="1" applyAlignment="1">
      <alignment horizontal="center"/>
    </xf>
    <xf numFmtId="0" fontId="1" fillId="0" borderId="10" xfId="0" applyFont="1" applyBorder="1" applyAlignment="1">
      <alignment horizontal="center"/>
    </xf>
    <xf numFmtId="0" fontId="1" fillId="0" borderId="15" xfId="0" applyFont="1" applyBorder="1" applyAlignment="1">
      <alignment horizontal="center"/>
    </xf>
    <xf numFmtId="0" fontId="1" fillId="0" borderId="17" xfId="0" applyFont="1" applyBorder="1" applyAlignment="1">
      <alignment horizontal="center"/>
    </xf>
    <xf numFmtId="9" fontId="4" fillId="0" borderId="5" xfId="0" applyNumberFormat="1" applyFont="1" applyBorder="1" applyAlignment="1">
      <alignment horizontal="center"/>
    </xf>
    <xf numFmtId="164" fontId="4" fillId="0" borderId="6" xfId="0" applyNumberFormat="1" applyFont="1" applyBorder="1" applyAlignment="1">
      <alignment horizontal="right"/>
    </xf>
    <xf numFmtId="9" fontId="4" fillId="0" borderId="2" xfId="0" applyNumberFormat="1" applyFont="1" applyBorder="1" applyAlignment="1">
      <alignment horizontal="center"/>
    </xf>
    <xf numFmtId="164" fontId="4" fillId="0" borderId="8" xfId="0" applyNumberFormat="1" applyFont="1" applyBorder="1" applyAlignment="1">
      <alignment horizontal="right"/>
    </xf>
    <xf numFmtId="0" fontId="5" fillId="0" borderId="12" xfId="0" applyFont="1" applyBorder="1" applyAlignment="1">
      <alignment horizontal="right"/>
    </xf>
    <xf numFmtId="9" fontId="4" fillId="0" borderId="13" xfId="0" applyNumberFormat="1" applyFont="1" applyBorder="1" applyAlignment="1">
      <alignment horizontal="center"/>
    </xf>
    <xf numFmtId="0" fontId="2" fillId="0" borderId="2" xfId="0" applyFont="1" applyBorder="1" applyAlignment="1">
      <alignment horizontal="center"/>
    </xf>
    <xf numFmtId="164" fontId="0" fillId="0" borderId="0" xfId="0" applyNumberFormat="1"/>
    <xf numFmtId="44" fontId="0" fillId="0" borderId="0" xfId="1" applyFont="1"/>
    <xf numFmtId="3" fontId="4" fillId="0" borderId="4" xfId="0" quotePrefix="1" applyNumberFormat="1" applyFont="1" applyBorder="1" applyAlignment="1">
      <alignment horizontal="right" wrapText="1"/>
    </xf>
    <xf numFmtId="3" fontId="4" fillId="0" borderId="7" xfId="0" quotePrefix="1" applyNumberFormat="1" applyFont="1" applyBorder="1" applyAlignment="1">
      <alignment horizontal="right" wrapText="1"/>
    </xf>
    <xf numFmtId="0" fontId="0" fillId="0" borderId="2" xfId="0" applyBorder="1" applyAlignment="1">
      <alignment horizontal="left" vertical="top" wrapText="1"/>
    </xf>
    <xf numFmtId="0" fontId="0" fillId="0" borderId="2" xfId="0" applyBorder="1" applyAlignment="1">
      <alignment wrapText="1"/>
    </xf>
    <xf numFmtId="44" fontId="0" fillId="2" borderId="2" xfId="1" applyFont="1" applyFill="1" applyBorder="1"/>
    <xf numFmtId="0" fontId="2" fillId="0" borderId="2" xfId="0" quotePrefix="1" applyFont="1" applyBorder="1" applyAlignment="1">
      <alignment horizontal="left"/>
    </xf>
    <xf numFmtId="0" fontId="0" fillId="2" borderId="2" xfId="0" applyFill="1" applyBorder="1"/>
    <xf numFmtId="0" fontId="7" fillId="0" borderId="7" xfId="0" applyFont="1" applyBorder="1"/>
    <xf numFmtId="0" fontId="7" fillId="0" borderId="2" xfId="0" applyFont="1" applyBorder="1"/>
    <xf numFmtId="0" fontId="7" fillId="0" borderId="2" xfId="0" applyFont="1" applyBorder="1" applyAlignment="1">
      <alignment horizontal="center"/>
    </xf>
    <xf numFmtId="7" fontId="0" fillId="0" borderId="0" xfId="1" applyNumberFormat="1" applyFont="1" applyBorder="1"/>
    <xf numFmtId="3" fontId="4" fillId="0" borderId="24" xfId="0" quotePrefix="1" applyNumberFormat="1" applyFont="1" applyBorder="1" applyAlignment="1">
      <alignment horizontal="right" wrapText="1"/>
    </xf>
    <xf numFmtId="0" fontId="1" fillId="0" borderId="28" xfId="0" applyFont="1" applyBorder="1" applyAlignment="1">
      <alignment horizontal="center"/>
    </xf>
    <xf numFmtId="0" fontId="0" fillId="0" borderId="27" xfId="0" applyBorder="1"/>
    <xf numFmtId="0" fontId="0" fillId="0" borderId="29" xfId="0" applyBorder="1"/>
    <xf numFmtId="0" fontId="0" fillId="0" borderId="29" xfId="0" applyBorder="1" applyAlignment="1">
      <alignment horizontal="center"/>
    </xf>
    <xf numFmtId="164" fontId="4" fillId="0" borderId="26" xfId="0" applyNumberFormat="1" applyFont="1" applyBorder="1" applyAlignment="1">
      <alignment horizontal="right"/>
    </xf>
    <xf numFmtId="0" fontId="1" fillId="0" borderId="30" xfId="0" applyFont="1" applyBorder="1" applyAlignment="1">
      <alignment horizontal="center"/>
    </xf>
    <xf numFmtId="9" fontId="4" fillId="0" borderId="25" xfId="0" applyNumberFormat="1"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164" fontId="5" fillId="0" borderId="33" xfId="0" applyNumberFormat="1" applyFont="1" applyBorder="1" applyAlignment="1">
      <alignment horizontal="right"/>
    </xf>
    <xf numFmtId="0" fontId="0" fillId="3" borderId="2" xfId="0" applyFill="1" applyBorder="1"/>
    <xf numFmtId="0" fontId="0" fillId="0" borderId="5" xfId="0" applyBorder="1"/>
    <xf numFmtId="0" fontId="0" fillId="0" borderId="19" xfId="0" applyBorder="1" applyAlignment="1">
      <alignment horizontal="center"/>
    </xf>
    <xf numFmtId="3" fontId="0" fillId="0" borderId="34" xfId="0" applyNumberFormat="1" applyBorder="1"/>
    <xf numFmtId="44" fontId="7" fillId="0" borderId="18" xfId="0" applyNumberFormat="1" applyFont="1" applyBorder="1"/>
    <xf numFmtId="44" fontId="0" fillId="0" borderId="36" xfId="1" applyFont="1" applyFill="1" applyBorder="1"/>
    <xf numFmtId="44" fontId="0" fillId="0" borderId="36" xfId="1" quotePrefix="1" applyFont="1" applyFill="1" applyBorder="1" applyAlignment="1">
      <alignment horizontal="left"/>
    </xf>
    <xf numFmtId="44" fontId="7" fillId="0" borderId="36" xfId="1" applyFont="1" applyFill="1" applyBorder="1"/>
    <xf numFmtId="44" fontId="2" fillId="0" borderId="36" xfId="1" applyFont="1" applyFill="1" applyBorder="1"/>
    <xf numFmtId="44" fontId="0" fillId="0" borderId="6" xfId="1" applyFont="1" applyFill="1" applyBorder="1"/>
    <xf numFmtId="0" fontId="1" fillId="0" borderId="0" xfId="0" applyFont="1" applyAlignment="1">
      <alignment horizontal="right"/>
    </xf>
    <xf numFmtId="7" fontId="0" fillId="0" borderId="0" xfId="0" applyNumberFormat="1" applyAlignment="1">
      <alignment horizontal="center"/>
    </xf>
    <xf numFmtId="0" fontId="1" fillId="0" borderId="0" xfId="0" applyFont="1"/>
    <xf numFmtId="0" fontId="0" fillId="0" borderId="24" xfId="0" applyBorder="1"/>
    <xf numFmtId="0" fontId="0" fillId="0" borderId="0" xfId="0" applyAlignment="1">
      <alignment horizontal="center" wrapText="1"/>
    </xf>
    <xf numFmtId="0" fontId="0" fillId="0" borderId="0" xfId="0" applyAlignment="1">
      <alignment horizontal="left" wrapText="1"/>
    </xf>
    <xf numFmtId="0" fontId="0" fillId="0" borderId="42" xfId="0" applyBorder="1"/>
    <xf numFmtId="0" fontId="0" fillId="0" borderId="43" xfId="0" applyBorder="1"/>
    <xf numFmtId="0" fontId="0" fillId="0" borderId="44" xfId="0" applyBorder="1" applyAlignment="1">
      <alignment horizontal="center" wrapText="1"/>
    </xf>
    <xf numFmtId="0" fontId="0" fillId="0" borderId="44" xfId="0" applyBorder="1" applyAlignment="1">
      <alignment horizontal="left" wrapText="1"/>
    </xf>
    <xf numFmtId="0" fontId="0" fillId="0" borderId="44" xfId="0" applyBorder="1"/>
    <xf numFmtId="0" fontId="0" fillId="0" borderId="45" xfId="0" applyBorder="1"/>
    <xf numFmtId="0" fontId="0" fillId="0" borderId="46" xfId="0" applyBorder="1"/>
    <xf numFmtId="0" fontId="1" fillId="0" borderId="47" xfId="0" applyFont="1" applyBorder="1" applyAlignment="1">
      <alignment horizontal="right"/>
    </xf>
    <xf numFmtId="0" fontId="1" fillId="0" borderId="47" xfId="0" applyFont="1" applyBorder="1" applyAlignment="1">
      <alignment horizontal="center"/>
    </xf>
    <xf numFmtId="44" fontId="1" fillId="0" borderId="48" xfId="1" applyFont="1" applyBorder="1"/>
    <xf numFmtId="3" fontId="1" fillId="0" borderId="49" xfId="0" applyNumberFormat="1" applyFont="1" applyBorder="1"/>
    <xf numFmtId="7" fontId="1" fillId="0" borderId="48" xfId="1" applyNumberFormat="1" applyFont="1" applyBorder="1"/>
    <xf numFmtId="3" fontId="1" fillId="0" borderId="46" xfId="0" applyNumberFormat="1" applyFont="1" applyBorder="1"/>
    <xf numFmtId="0" fontId="0" fillId="0" borderId="4" xfId="0" applyBorder="1" applyAlignment="1">
      <alignment horizontal="center"/>
    </xf>
    <xf numFmtId="0" fontId="0" fillId="0" borderId="6" xfId="0" applyBorder="1" applyAlignment="1">
      <alignment horizontal="center"/>
    </xf>
    <xf numFmtId="0" fontId="0" fillId="0" borderId="7" xfId="0" quotePrefix="1" applyBorder="1" applyAlignment="1">
      <alignment horizontal="center"/>
    </xf>
    <xf numFmtId="0" fontId="0" fillId="0" borderId="8" xfId="0" applyBorder="1" applyAlignment="1">
      <alignment horizontal="center"/>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22" xfId="0" applyFont="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1" fillId="0" borderId="6" xfId="0" applyFont="1" applyBorder="1" applyAlignment="1">
      <alignment horizontal="right"/>
    </xf>
    <xf numFmtId="0" fontId="1" fillId="0" borderId="27" xfId="0" applyFont="1" applyBorder="1" applyAlignment="1">
      <alignment horizontal="right"/>
    </xf>
    <xf numFmtId="0" fontId="1" fillId="0" borderId="7" xfId="0" applyFont="1" applyBorder="1" applyAlignment="1">
      <alignment horizontal="right"/>
    </xf>
    <xf numFmtId="0" fontId="1" fillId="0" borderId="2" xfId="0" applyFont="1" applyBorder="1" applyAlignment="1">
      <alignment horizontal="right"/>
    </xf>
    <xf numFmtId="0" fontId="1" fillId="0" borderId="8" xfId="0" applyFont="1" applyBorder="1" applyAlignment="1">
      <alignment horizontal="right"/>
    </xf>
    <xf numFmtId="0" fontId="1" fillId="0" borderId="27" xfId="0" applyFont="1" applyBorder="1" applyAlignment="1">
      <alignment horizontal="right" wrapText="1"/>
    </xf>
    <xf numFmtId="0" fontId="1" fillId="0" borderId="7" xfId="0" applyFont="1" applyBorder="1" applyAlignment="1">
      <alignment horizontal="right" wrapText="1"/>
    </xf>
    <xf numFmtId="0" fontId="1" fillId="0" borderId="2" xfId="0" applyFont="1" applyBorder="1" applyAlignment="1">
      <alignment horizontal="right" wrapText="1"/>
    </xf>
    <xf numFmtId="0" fontId="1" fillId="0" borderId="8" xfId="0" applyFont="1" applyBorder="1" applyAlignment="1">
      <alignment horizontal="right" wrapText="1"/>
    </xf>
    <xf numFmtId="0" fontId="0" fillId="0" borderId="21" xfId="0" applyBorder="1" applyAlignment="1">
      <alignment horizontal="center"/>
    </xf>
    <xf numFmtId="0" fontId="0" fillId="0" borderId="20" xfId="0" applyBorder="1" applyAlignment="1">
      <alignment horizontal="center"/>
    </xf>
    <xf numFmtId="0" fontId="0" fillId="0" borderId="18" xfId="0" applyBorder="1" applyAlignment="1">
      <alignment horizontal="center"/>
    </xf>
    <xf numFmtId="0" fontId="0" fillId="0" borderId="1" xfId="0" quotePrefix="1" applyBorder="1" applyAlignment="1">
      <alignment horizontal="center"/>
    </xf>
    <xf numFmtId="0" fontId="0" fillId="0" borderId="3" xfId="0"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0" fontId="1" fillId="0" borderId="27" xfId="0" applyFont="1" applyBorder="1" applyAlignment="1">
      <alignment horizontal="center" wrapText="1"/>
    </xf>
    <xf numFmtId="0" fontId="1" fillId="0" borderId="35" xfId="0" applyFont="1" applyBorder="1" applyAlignment="1">
      <alignment horizontal="center" wrapText="1"/>
    </xf>
    <xf numFmtId="0" fontId="0" fillId="0" borderId="22" xfId="0" applyBorder="1" applyAlignment="1">
      <alignment horizontal="center"/>
    </xf>
    <xf numFmtId="0" fontId="0" fillId="0" borderId="23" xfId="0" applyBorder="1" applyAlignment="1">
      <alignment horizontal="center"/>
    </xf>
    <xf numFmtId="0" fontId="8" fillId="0" borderId="39" xfId="0" applyFont="1" applyBorder="1" applyAlignment="1">
      <alignment horizontal="left" vertical="top" wrapText="1"/>
    </xf>
    <xf numFmtId="0" fontId="8" fillId="0" borderId="40" xfId="0" applyFont="1" applyBorder="1" applyAlignment="1">
      <alignment horizontal="left" vertical="top"/>
    </xf>
    <xf numFmtId="0" fontId="8" fillId="0" borderId="41" xfId="0" applyFont="1" applyBorder="1" applyAlignment="1">
      <alignment horizontal="left" vertical="top"/>
    </xf>
    <xf numFmtId="0" fontId="8" fillId="0" borderId="24" xfId="0" applyFont="1" applyBorder="1" applyAlignment="1">
      <alignment horizontal="left" vertical="top" wrapText="1"/>
    </xf>
    <xf numFmtId="0" fontId="8" fillId="0" borderId="0" xfId="0" applyFont="1" applyAlignment="1">
      <alignment horizontal="left" vertical="top" wrapText="1"/>
    </xf>
    <xf numFmtId="0" fontId="8" fillId="0" borderId="42" xfId="0" applyFont="1" applyBorder="1" applyAlignment="1">
      <alignment horizontal="left" vertical="top" wrapText="1"/>
    </xf>
    <xf numFmtId="0" fontId="0" fillId="0" borderId="37" xfId="0" applyBorder="1" applyAlignment="1">
      <alignment horizontal="center" vertical="top" wrapText="1"/>
    </xf>
    <xf numFmtId="0" fontId="0" fillId="0" borderId="38" xfId="0" applyBorder="1" applyAlignment="1">
      <alignment horizontal="center" vertical="top" wrapText="1"/>
    </xf>
    <xf numFmtId="0" fontId="0" fillId="0" borderId="44" xfId="0" applyBorder="1" applyAlignment="1">
      <alignment horizontal="center" vertical="top" wrapText="1"/>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FC5BC-E954-4D84-AC1B-D830824D2A9C}">
  <sheetPr>
    <pageSetUpPr fitToPage="1"/>
  </sheetPr>
  <dimension ref="B1:F7"/>
  <sheetViews>
    <sheetView workbookViewId="0">
      <selection activeCell="R22" sqref="R22"/>
    </sheetView>
  </sheetViews>
  <sheetFormatPr defaultRowHeight="15" x14ac:dyDescent="0.25"/>
  <cols>
    <col min="2" max="2" width="39.5703125" bestFit="1" customWidth="1"/>
    <col min="4" max="4" width="16" bestFit="1" customWidth="1"/>
    <col min="6" max="6" width="11.7109375" bestFit="1" customWidth="1"/>
  </cols>
  <sheetData>
    <row r="1" spans="2:6" ht="15.75" thickBot="1" x14ac:dyDescent="0.3"/>
    <row r="2" spans="2:6" ht="26.25" x14ac:dyDescent="0.25">
      <c r="B2" s="29" t="s">
        <v>112</v>
      </c>
      <c r="C2" s="20" t="e">
        <f>D2/$D$6</f>
        <v>#DIV/0!</v>
      </c>
      <c r="D2" s="21">
        <f>Estimate!F122</f>
        <v>0</v>
      </c>
      <c r="F2" s="27"/>
    </row>
    <row r="3" spans="2:6" ht="26.25" x14ac:dyDescent="0.25">
      <c r="B3" s="30" t="s">
        <v>113</v>
      </c>
      <c r="C3" s="22" t="e">
        <f>D3/$D$6</f>
        <v>#DIV/0!</v>
      </c>
      <c r="D3" s="23">
        <f>Estimate!H122</f>
        <v>0</v>
      </c>
      <c r="F3" s="27"/>
    </row>
    <row r="4" spans="2:6" ht="26.25" x14ac:dyDescent="0.25">
      <c r="B4" s="30" t="s">
        <v>114</v>
      </c>
      <c r="C4" s="22" t="e">
        <f>D4/$D$6</f>
        <v>#DIV/0!</v>
      </c>
      <c r="D4" s="23">
        <f>Estimate!J122</f>
        <v>0</v>
      </c>
      <c r="F4" s="27"/>
    </row>
    <row r="5" spans="2:6" ht="15.75" thickBot="1" x14ac:dyDescent="0.3">
      <c r="B5" s="40" t="s">
        <v>229</v>
      </c>
      <c r="C5" s="47" t="e">
        <f>D5/$D$6</f>
        <v>#DIV/0!</v>
      </c>
      <c r="D5" s="45">
        <f>Estimate!K32</f>
        <v>0</v>
      </c>
      <c r="F5" s="27"/>
    </row>
    <row r="6" spans="2:6" ht="16.5" thickBot="1" x14ac:dyDescent="0.3">
      <c r="B6" s="24" t="s">
        <v>104</v>
      </c>
      <c r="C6" s="25"/>
      <c r="D6" s="50">
        <f>Estimate!K122</f>
        <v>0</v>
      </c>
      <c r="F6" s="27"/>
    </row>
    <row r="7" spans="2:6" ht="14.45" customHeight="1" x14ac:dyDescent="0.25"/>
  </sheetData>
  <printOptions horizontalCentered="1" verticalCentered="1"/>
  <pageMargins left="0.25" right="0.25" top="0.75" bottom="0.75" header="0.3" footer="0.3"/>
  <pageSetup fitToHeight="0" orientation="portrait" r:id="rId1"/>
  <headerFooter>
    <oddHeader>&amp;L&amp;8
City of New Braunfels
Intersection Improvement Projects&amp;C&amp;"-,Bold"&amp;12Opinion of Propbable Construction Cost&amp;R
&amp;8PREPARED BY:  Pape-Dawson Engineers, Inc.
DATE:                 &amp;D</oddHeader>
    <oddFooter>&amp;LDOC ID:              &amp;Z&amp;F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85B38-E747-4116-A37C-7E2A46E51220}">
  <sheetPr>
    <pageSetUpPr fitToPage="1"/>
  </sheetPr>
  <dimension ref="A1:N126"/>
  <sheetViews>
    <sheetView tabSelected="1" view="pageLayout" zoomScaleNormal="100" workbookViewId="0">
      <selection activeCell="A2" sqref="A2:K2"/>
    </sheetView>
  </sheetViews>
  <sheetFormatPr defaultRowHeight="15" x14ac:dyDescent="0.25"/>
  <cols>
    <col min="1" max="1" width="9.7109375" bestFit="1" customWidth="1"/>
    <col min="2" max="2" width="44" bestFit="1" customWidth="1"/>
    <col min="3" max="3" width="8.85546875" style="8"/>
    <col min="4" max="4" width="13.7109375" bestFit="1" customWidth="1"/>
    <col min="5" max="5" width="8.85546875" customWidth="1"/>
    <col min="6" max="6" width="14" customWidth="1"/>
    <col min="7" max="7" width="8.85546875" customWidth="1"/>
    <col min="8" max="8" width="13.140625" customWidth="1"/>
    <col min="9" max="9" width="8.85546875" customWidth="1"/>
    <col min="10" max="11" width="13.140625" customWidth="1"/>
    <col min="12" max="12" width="11.85546875" customWidth="1"/>
    <col min="14" max="14" width="13.7109375" bestFit="1" customWidth="1"/>
  </cols>
  <sheetData>
    <row r="1" spans="1:11" ht="171" customHeight="1" x14ac:dyDescent="0.25">
      <c r="A1" s="109" t="s">
        <v>264</v>
      </c>
      <c r="B1" s="110"/>
      <c r="C1" s="110"/>
      <c r="D1" s="110"/>
      <c r="E1" s="110"/>
      <c r="F1" s="110"/>
      <c r="G1" s="110"/>
      <c r="H1" s="110"/>
      <c r="I1" s="110"/>
      <c r="J1" s="110"/>
      <c r="K1" s="111"/>
    </row>
    <row r="2" spans="1:11" ht="45" customHeight="1" x14ac:dyDescent="0.25">
      <c r="A2" s="112" t="s">
        <v>265</v>
      </c>
      <c r="B2" s="113"/>
      <c r="C2" s="113"/>
      <c r="D2" s="113"/>
      <c r="E2" s="113"/>
      <c r="F2" s="113"/>
      <c r="G2" s="113"/>
      <c r="H2" s="113"/>
      <c r="I2" s="113"/>
      <c r="J2" s="113"/>
      <c r="K2" s="114"/>
    </row>
    <row r="3" spans="1:11" x14ac:dyDescent="0.25">
      <c r="A3" s="64"/>
      <c r="B3" s="65" t="s">
        <v>266</v>
      </c>
      <c r="C3" s="66" t="s">
        <v>267</v>
      </c>
      <c r="D3" s="115"/>
      <c r="E3" s="115"/>
      <c r="K3" s="67"/>
    </row>
    <row r="4" spans="1:11" x14ac:dyDescent="0.25">
      <c r="A4" s="64"/>
      <c r="B4" s="65" t="s">
        <v>268</v>
      </c>
      <c r="C4" s="66" t="s">
        <v>267</v>
      </c>
      <c r="D4" s="116"/>
      <c r="E4" s="116"/>
      <c r="K4" s="67"/>
    </row>
    <row r="5" spans="1:11" ht="15.75" thickBot="1" x14ac:dyDescent="0.3">
      <c r="A5" s="68"/>
      <c r="B5" s="69" t="s">
        <v>269</v>
      </c>
      <c r="C5" s="70" t="s">
        <v>267</v>
      </c>
      <c r="D5" s="117"/>
      <c r="E5" s="117"/>
      <c r="F5" s="71"/>
      <c r="G5" s="71"/>
      <c r="H5" s="71"/>
      <c r="I5" s="71"/>
      <c r="J5" s="71"/>
      <c r="K5" s="72"/>
    </row>
    <row r="7" spans="1:11" ht="15.75" thickBot="1" x14ac:dyDescent="0.3">
      <c r="A7" s="8"/>
      <c r="D7" t="s">
        <v>98</v>
      </c>
      <c r="E7">
        <v>1</v>
      </c>
      <c r="G7">
        <v>2</v>
      </c>
      <c r="I7">
        <v>3</v>
      </c>
    </row>
    <row r="8" spans="1:11" x14ac:dyDescent="0.25">
      <c r="A8" s="86" t="s">
        <v>262</v>
      </c>
      <c r="B8" s="87"/>
      <c r="C8" s="88"/>
      <c r="D8" s="89"/>
      <c r="E8" s="80"/>
      <c r="F8" s="81"/>
      <c r="G8" s="107"/>
      <c r="H8" s="108"/>
      <c r="I8" s="108"/>
      <c r="J8" s="108"/>
      <c r="K8" s="98"/>
    </row>
    <row r="9" spans="1:11" x14ac:dyDescent="0.25">
      <c r="A9" s="90" t="s">
        <v>52</v>
      </c>
      <c r="B9" s="91"/>
      <c r="C9" s="92"/>
      <c r="D9" s="93"/>
      <c r="E9" s="82" t="s">
        <v>118</v>
      </c>
      <c r="F9" s="83"/>
      <c r="G9" s="101" t="s">
        <v>119</v>
      </c>
      <c r="H9" s="102"/>
      <c r="I9" s="82" t="s">
        <v>119</v>
      </c>
      <c r="J9" s="83"/>
      <c r="K9" s="99"/>
    </row>
    <row r="10" spans="1:11" s="9" customFormat="1" ht="28.9" customHeight="1" x14ac:dyDescent="0.25">
      <c r="A10" s="94" t="s">
        <v>95</v>
      </c>
      <c r="B10" s="95"/>
      <c r="C10" s="96"/>
      <c r="D10" s="97"/>
      <c r="E10" s="84" t="s">
        <v>115</v>
      </c>
      <c r="F10" s="85"/>
      <c r="G10" s="103" t="s">
        <v>116</v>
      </c>
      <c r="H10" s="104"/>
      <c r="I10" s="105" t="s">
        <v>117</v>
      </c>
      <c r="J10" s="106"/>
      <c r="K10" s="100"/>
    </row>
    <row r="11" spans="1:11" ht="15.75" thickBot="1" x14ac:dyDescent="0.3">
      <c r="A11" s="41" t="s">
        <v>91</v>
      </c>
      <c r="B11" s="48" t="s">
        <v>92</v>
      </c>
      <c r="C11" s="49" t="s">
        <v>93</v>
      </c>
      <c r="D11" s="46" t="s">
        <v>94</v>
      </c>
      <c r="E11" s="7" t="s">
        <v>96</v>
      </c>
      <c r="F11" s="17" t="s">
        <v>97</v>
      </c>
      <c r="G11" s="18" t="s">
        <v>96</v>
      </c>
      <c r="H11" s="16" t="s">
        <v>97</v>
      </c>
      <c r="I11" s="7" t="s">
        <v>96</v>
      </c>
      <c r="J11" s="17" t="s">
        <v>97</v>
      </c>
      <c r="K11" s="19" t="s">
        <v>255</v>
      </c>
    </row>
    <row r="12" spans="1:11" x14ac:dyDescent="0.25">
      <c r="A12" s="42" t="s">
        <v>120</v>
      </c>
      <c r="B12" s="52" t="s">
        <v>150</v>
      </c>
      <c r="C12" s="53" t="s">
        <v>187</v>
      </c>
      <c r="D12" s="60">
        <v>0</v>
      </c>
      <c r="E12" s="54">
        <f>IF(ISBLANK(INDEX(Reference!$D$3:$G$122,MATCH($A12,Reference!$A$3:$A$122,0),MATCH(E$7,Reference!$D$1:$G$1,0))),"",INDEX(Reference!$D$3:$G$122,MATCH($A12,Reference!$A$3:$A$122,0),MATCH(E$7,Reference!$D$1:$G$1,0)))</f>
        <v>1</v>
      </c>
      <c r="F12" s="13">
        <f t="shared" ref="F12" si="0">IFERROR($D12*E12,0)</f>
        <v>0</v>
      </c>
      <c r="G12" s="12">
        <f>IF(ISBLANK(INDEX(Reference!$D$3:$G$122,MATCH($A12,Reference!$A$3:$A$122,0),MATCH(G$7,Reference!$D$1:$G$1,0))),"",INDEX(Reference!$D$3:$G$122,MATCH($A12,Reference!$A$3:$A$122,0),MATCH(G$7,Reference!$D$1:$G$1,0)))</f>
        <v>1</v>
      </c>
      <c r="H12" s="14">
        <f t="shared" ref="H12" si="1">IFERROR($D12*G12,0)</f>
        <v>0</v>
      </c>
      <c r="I12" s="12">
        <f>IF(ISBLANK(INDEX(Reference!$D$3:$G$122,MATCH($A12,Reference!$A$3:$A$122,0),MATCH(I$7,Reference!$D$1:$G$1,0))),"",INDEX(Reference!$D$3:$G$122,MATCH($A12,Reference!$A$3:$A$122,0),MATCH(I$7,Reference!$D$1:$G$1,0)))</f>
        <v>1</v>
      </c>
      <c r="J12" s="13">
        <f t="shared" ref="J12" si="2">IFERROR($D12*I12,0)</f>
        <v>0</v>
      </c>
      <c r="K12" s="15">
        <f>F12+H12+J12</f>
        <v>0</v>
      </c>
    </row>
    <row r="13" spans="1:11" x14ac:dyDescent="0.25">
      <c r="A13" s="3" t="s">
        <v>195</v>
      </c>
      <c r="B13" s="43" t="s">
        <v>196</v>
      </c>
      <c r="C13" s="44" t="s">
        <v>59</v>
      </c>
      <c r="D13" s="56">
        <v>0</v>
      </c>
      <c r="E13" s="11">
        <f>IF(ISBLANK(INDEX(Reference!$D$3:$G$122,MATCH($A13,Reference!$A$3:$A$122,0),MATCH(E$7,Reference!$D$1:$G$1,0))),"",INDEX(Reference!$D$3:$G$122,MATCH($A13,Reference!$A$3:$A$122,0),MATCH(E$7,Reference!$D$1:$G$1,0)))</f>
        <v>60</v>
      </c>
      <c r="F13" s="13">
        <f t="shared" ref="F13:F78" si="3">IFERROR($D13*E13,0)</f>
        <v>0</v>
      </c>
      <c r="G13" s="12" t="str">
        <f>IF(ISBLANK(INDEX(Reference!$D$3:$G$122,MATCH($A13,Reference!$A$3:$A$122,0),MATCH(G$7,Reference!$D$1:$G$1,0))),"",INDEX(Reference!$D$3:$G$122,MATCH($A13,Reference!$A$3:$A$122,0),MATCH(G$7,Reference!$D$1:$G$1,0)))</f>
        <v/>
      </c>
      <c r="H13" s="14">
        <f t="shared" ref="H13:H78" si="4">IFERROR($D13*G13,0)</f>
        <v>0</v>
      </c>
      <c r="I13" s="12" t="str">
        <f>IF(ISBLANK(INDEX(Reference!$D$3:$G$122,MATCH($A13,Reference!$A$3:$A$122,0),MATCH(I$7,Reference!$D$1:$G$1,0))),"",INDEX(Reference!$D$3:$G$122,MATCH($A13,Reference!$A$3:$A$122,0),MATCH(I$7,Reference!$D$1:$G$1,0)))</f>
        <v/>
      </c>
      <c r="J13" s="13">
        <f t="shared" ref="J13:J78" si="5">IFERROR($D13*I13,0)</f>
        <v>0</v>
      </c>
      <c r="K13" s="15">
        <f t="shared" ref="K13:K76" si="6">F13+H13+J13</f>
        <v>0</v>
      </c>
    </row>
    <row r="14" spans="1:11" x14ac:dyDescent="0.25">
      <c r="A14" s="3" t="s">
        <v>233</v>
      </c>
      <c r="B14" s="43" t="s">
        <v>234</v>
      </c>
      <c r="C14" s="44" t="s">
        <v>49</v>
      </c>
      <c r="D14" s="56">
        <v>0</v>
      </c>
      <c r="E14" s="11" t="str">
        <f>IF(ISBLANK(INDEX(Reference!$D$3:$G$122,MATCH($A14,Reference!$A$3:$A$122,0),MATCH(E$7,Reference!$D$1:$G$1,0))),"",INDEX(Reference!$D$3:$G$122,MATCH($A14,Reference!$A$3:$A$122,0),MATCH(E$7,Reference!$D$1:$G$1,0)))</f>
        <v/>
      </c>
      <c r="F14" s="13">
        <f t="shared" si="3"/>
        <v>0</v>
      </c>
      <c r="G14" s="12">
        <f>IF(ISBLANK(INDEX(Reference!$D$3:$G$122,MATCH($A14,Reference!$A$3:$A$122,0),MATCH(G$7,Reference!$D$1:$G$1,0))),"",INDEX(Reference!$D$3:$G$122,MATCH($A14,Reference!$A$3:$A$122,0),MATCH(G$7,Reference!$D$1:$G$1,0)))</f>
        <v>4</v>
      </c>
      <c r="H14" s="14">
        <f t="shared" si="4"/>
        <v>0</v>
      </c>
      <c r="I14" s="12" t="str">
        <f>IF(ISBLANK(INDEX(Reference!$D$3:$G$122,MATCH($A14,Reference!$A$3:$A$122,0),MATCH(I$7,Reference!$D$1:$G$1,0))),"",INDEX(Reference!$D$3:$G$122,MATCH($A14,Reference!$A$3:$A$122,0),MATCH(I$7,Reference!$D$1:$G$1,0)))</f>
        <v/>
      </c>
      <c r="J14" s="13">
        <f t="shared" si="5"/>
        <v>0</v>
      </c>
      <c r="K14" s="15">
        <f t="shared" si="6"/>
        <v>0</v>
      </c>
    </row>
    <row r="15" spans="1:11" x14ac:dyDescent="0.25">
      <c r="A15" s="3" t="s">
        <v>230</v>
      </c>
      <c r="B15" s="1" t="s">
        <v>231</v>
      </c>
      <c r="C15" s="10" t="s">
        <v>49</v>
      </c>
      <c r="D15" s="56">
        <v>0</v>
      </c>
      <c r="E15" s="11" t="str">
        <f>IF(ISBLANK(INDEX(Reference!$D$3:$G$122,MATCH($A15,Reference!$A$3:$A$122,0),MATCH(E$7,Reference!$D$1:$G$1,0))),"",INDEX(Reference!$D$3:$G$122,MATCH($A15,Reference!$A$3:$A$122,0),MATCH(E$7,Reference!$D$1:$G$1,0)))</f>
        <v/>
      </c>
      <c r="F15" s="13">
        <f t="shared" si="3"/>
        <v>0</v>
      </c>
      <c r="G15" s="12" t="str">
        <f>IF(ISBLANK(INDEX(Reference!$D$3:$G$122,MATCH($A15,Reference!$A$3:$A$122,0),MATCH(G$7,Reference!$D$1:$G$1,0))),"",INDEX(Reference!$D$3:$G$122,MATCH($A15,Reference!$A$3:$A$122,0),MATCH(G$7,Reference!$D$1:$G$1,0)))</f>
        <v/>
      </c>
      <c r="H15" s="14">
        <f t="shared" si="4"/>
        <v>0</v>
      </c>
      <c r="I15" s="12">
        <f>IF(ISBLANK(INDEX(Reference!$D$3:$G$122,MATCH($A15,Reference!$A$3:$A$122,0),MATCH(I$7,Reference!$D$1:$G$1,0))),"",INDEX(Reference!$D$3:$G$122,MATCH($A15,Reference!$A$3:$A$122,0),MATCH(I$7,Reference!$D$1:$G$1,0)))</f>
        <v>6</v>
      </c>
      <c r="J15" s="13">
        <f t="shared" si="5"/>
        <v>0</v>
      </c>
      <c r="K15" s="15">
        <f t="shared" si="6"/>
        <v>0</v>
      </c>
    </row>
    <row r="16" spans="1:11" x14ac:dyDescent="0.25">
      <c r="A16" s="3" t="s">
        <v>42</v>
      </c>
      <c r="B16" s="1" t="s">
        <v>50</v>
      </c>
      <c r="C16" s="10" t="s">
        <v>0</v>
      </c>
      <c r="D16" s="56">
        <v>0</v>
      </c>
      <c r="E16" s="11" t="str">
        <f>IF(ISBLANK(INDEX(Reference!$D$3:$G$122,MATCH($A16,Reference!$A$3:$A$122,0),MATCH(E$7,Reference!$D$1:$G$1,0))),"",INDEX(Reference!$D$3:$G$122,MATCH($A16,Reference!$A$3:$A$122,0),MATCH(E$7,Reference!$D$1:$G$1,0)))</f>
        <v/>
      </c>
      <c r="F16" s="13">
        <f t="shared" si="3"/>
        <v>0</v>
      </c>
      <c r="G16" s="12">
        <f>IF(ISBLANK(INDEX(Reference!$D$3:$G$122,MATCH($A16,Reference!$A$3:$A$122,0),MATCH(G$7,Reference!$D$1:$G$1,0))),"",INDEX(Reference!$D$3:$G$122,MATCH($A16,Reference!$A$3:$A$122,0),MATCH(G$7,Reference!$D$1:$G$1,0)))</f>
        <v>5</v>
      </c>
      <c r="H16" s="14">
        <f t="shared" si="4"/>
        <v>0</v>
      </c>
      <c r="I16" s="12" t="str">
        <f>IF(ISBLANK(INDEX(Reference!$D$3:$G$122,MATCH($A16,Reference!$A$3:$A$122,0),MATCH(I$7,Reference!$D$1:$G$1,0))),"",INDEX(Reference!$D$3:$G$122,MATCH($A16,Reference!$A$3:$A$122,0),MATCH(I$7,Reference!$D$1:$G$1,0)))</f>
        <v/>
      </c>
      <c r="J16" s="13">
        <f t="shared" si="5"/>
        <v>0</v>
      </c>
      <c r="K16" s="15">
        <f t="shared" si="6"/>
        <v>0</v>
      </c>
    </row>
    <row r="17" spans="1:11" x14ac:dyDescent="0.25">
      <c r="A17" s="3" t="s">
        <v>121</v>
      </c>
      <c r="B17" s="1" t="s">
        <v>151</v>
      </c>
      <c r="C17" s="10" t="s">
        <v>0</v>
      </c>
      <c r="D17" s="56">
        <v>0</v>
      </c>
      <c r="E17" s="11" t="str">
        <f>IF(ISBLANK(INDEX(Reference!$D$3:$G$122,MATCH($A17,Reference!$A$3:$A$122,0),MATCH(E$7,Reference!$D$1:$G$1,0))),"",INDEX(Reference!$D$3:$G$122,MATCH($A17,Reference!$A$3:$A$122,0),MATCH(E$7,Reference!$D$1:$G$1,0)))</f>
        <v/>
      </c>
      <c r="F17" s="13">
        <f t="shared" si="3"/>
        <v>0</v>
      </c>
      <c r="G17" s="12" t="str">
        <f>IF(ISBLANK(INDEX(Reference!$D$3:$G$122,MATCH($A17,Reference!$A$3:$A$122,0),MATCH(G$7,Reference!$D$1:$G$1,0))),"",INDEX(Reference!$D$3:$G$122,MATCH($A17,Reference!$A$3:$A$122,0),MATCH(G$7,Reference!$D$1:$G$1,0)))</f>
        <v/>
      </c>
      <c r="H17" s="14">
        <f t="shared" si="4"/>
        <v>0</v>
      </c>
      <c r="I17" s="12">
        <f>IF(ISBLANK(INDEX(Reference!$D$3:$G$122,MATCH($A17,Reference!$A$3:$A$122,0),MATCH(I$7,Reference!$D$1:$G$1,0))),"",INDEX(Reference!$D$3:$G$122,MATCH($A17,Reference!$A$3:$A$122,0),MATCH(I$7,Reference!$D$1:$G$1,0)))</f>
        <v>69</v>
      </c>
      <c r="J17" s="13">
        <f t="shared" si="5"/>
        <v>0</v>
      </c>
      <c r="K17" s="15">
        <f t="shared" si="6"/>
        <v>0</v>
      </c>
    </row>
    <row r="18" spans="1:11" x14ac:dyDescent="0.25">
      <c r="A18" s="3" t="s">
        <v>122</v>
      </c>
      <c r="B18" s="1" t="s">
        <v>152</v>
      </c>
      <c r="C18" s="10" t="s">
        <v>49</v>
      </c>
      <c r="D18" s="56">
        <v>0</v>
      </c>
      <c r="E18" s="11">
        <f>IF(ISBLANK(INDEX(Reference!$D$3:$G$122,MATCH($A18,Reference!$A$3:$A$122,0),MATCH(E$7,Reference!$D$1:$G$1,0))),"",INDEX(Reference!$D$3:$G$122,MATCH($A18,Reference!$A$3:$A$122,0),MATCH(E$7,Reference!$D$1:$G$1,0)))</f>
        <v>18</v>
      </c>
      <c r="F18" s="13">
        <f t="shared" si="3"/>
        <v>0</v>
      </c>
      <c r="G18" s="12" t="str">
        <f>IF(ISBLANK(INDEX(Reference!$D$3:$G$122,MATCH($A18,Reference!$A$3:$A$122,0),MATCH(G$7,Reference!$D$1:$G$1,0))),"",INDEX(Reference!$D$3:$G$122,MATCH($A18,Reference!$A$3:$A$122,0),MATCH(G$7,Reference!$D$1:$G$1,0)))</f>
        <v/>
      </c>
      <c r="H18" s="14">
        <f t="shared" si="4"/>
        <v>0</v>
      </c>
      <c r="I18" s="12">
        <f>IF(ISBLANK(INDEX(Reference!$D$3:$G$122,MATCH($A18,Reference!$A$3:$A$122,0),MATCH(I$7,Reference!$D$1:$G$1,0))),"",INDEX(Reference!$D$3:$G$122,MATCH($A18,Reference!$A$3:$A$122,0),MATCH(I$7,Reference!$D$1:$G$1,0)))</f>
        <v>3</v>
      </c>
      <c r="J18" s="13">
        <f t="shared" si="5"/>
        <v>0</v>
      </c>
      <c r="K18" s="15">
        <f t="shared" si="6"/>
        <v>0</v>
      </c>
    </row>
    <row r="19" spans="1:11" x14ac:dyDescent="0.25">
      <c r="A19" s="3" t="s">
        <v>123</v>
      </c>
      <c r="B19" s="1" t="s">
        <v>153</v>
      </c>
      <c r="C19" s="10" t="s">
        <v>49</v>
      </c>
      <c r="D19" s="56">
        <v>0</v>
      </c>
      <c r="E19" s="11">
        <f>IF(ISBLANK(INDEX(Reference!$D$3:$G$122,MATCH($A19,Reference!$A$3:$A$122,0),MATCH(E$7,Reference!$D$1:$G$1,0))),"",INDEX(Reference!$D$3:$G$122,MATCH($A19,Reference!$A$3:$A$122,0),MATCH(E$7,Reference!$D$1:$G$1,0)))</f>
        <v>25</v>
      </c>
      <c r="F19" s="13">
        <f t="shared" si="3"/>
        <v>0</v>
      </c>
      <c r="G19" s="12" t="str">
        <f>IF(ISBLANK(INDEX(Reference!$D$3:$G$122,MATCH($A19,Reference!$A$3:$A$122,0),MATCH(G$7,Reference!$D$1:$G$1,0))),"",INDEX(Reference!$D$3:$G$122,MATCH($A19,Reference!$A$3:$A$122,0),MATCH(G$7,Reference!$D$1:$G$1,0)))</f>
        <v/>
      </c>
      <c r="H19" s="14">
        <f t="shared" si="4"/>
        <v>0</v>
      </c>
      <c r="I19" s="12">
        <f>IF(ISBLANK(INDEX(Reference!$D$3:$G$122,MATCH($A19,Reference!$A$3:$A$122,0),MATCH(I$7,Reference!$D$1:$G$1,0))),"",INDEX(Reference!$D$3:$G$122,MATCH($A19,Reference!$A$3:$A$122,0),MATCH(I$7,Reference!$D$1:$G$1,0)))</f>
        <v>16</v>
      </c>
      <c r="J19" s="13">
        <f t="shared" si="5"/>
        <v>0</v>
      </c>
      <c r="K19" s="15">
        <f t="shared" si="6"/>
        <v>0</v>
      </c>
    </row>
    <row r="20" spans="1:11" x14ac:dyDescent="0.25">
      <c r="A20" s="3" t="s">
        <v>188</v>
      </c>
      <c r="B20" s="1" t="s">
        <v>189</v>
      </c>
      <c r="C20" s="10" t="s">
        <v>59</v>
      </c>
      <c r="D20" s="56">
        <v>0</v>
      </c>
      <c r="E20" s="11">
        <f>IF(ISBLANK(INDEX(Reference!$D$3:$G$122,MATCH($A20,Reference!$A$3:$A$122,0),MATCH(E$7,Reference!$D$1:$G$1,0))),"",INDEX(Reference!$D$3:$G$122,MATCH($A20,Reference!$A$3:$A$122,0),MATCH(E$7,Reference!$D$1:$G$1,0)))</f>
        <v>324</v>
      </c>
      <c r="F20" s="13">
        <f t="shared" si="3"/>
        <v>0</v>
      </c>
      <c r="G20" s="12" t="str">
        <f>IF(ISBLANK(INDEX(Reference!$D$3:$G$122,MATCH($A20,Reference!$A$3:$A$122,0),MATCH(G$7,Reference!$D$1:$G$1,0))),"",INDEX(Reference!$D$3:$G$122,MATCH($A20,Reference!$A$3:$A$122,0),MATCH(G$7,Reference!$D$1:$G$1,0)))</f>
        <v/>
      </c>
      <c r="H20" s="14">
        <f t="shared" si="4"/>
        <v>0</v>
      </c>
      <c r="I20" s="12" t="str">
        <f>IF(ISBLANK(INDEX(Reference!$D$3:$G$122,MATCH($A20,Reference!$A$3:$A$122,0),MATCH(I$7,Reference!$D$1:$G$1,0))),"",INDEX(Reference!$D$3:$G$122,MATCH($A20,Reference!$A$3:$A$122,0),MATCH(I$7,Reference!$D$1:$G$1,0)))</f>
        <v/>
      </c>
      <c r="J20" s="13">
        <f t="shared" si="5"/>
        <v>0</v>
      </c>
      <c r="K20" s="15">
        <f t="shared" si="6"/>
        <v>0</v>
      </c>
    </row>
    <row r="21" spans="1:11" x14ac:dyDescent="0.25">
      <c r="A21" s="3" t="s">
        <v>190</v>
      </c>
      <c r="B21" s="1" t="s">
        <v>191</v>
      </c>
      <c r="C21" s="10" t="s">
        <v>59</v>
      </c>
      <c r="D21" s="56">
        <v>0</v>
      </c>
      <c r="E21" s="11">
        <f>IF(ISBLANK(INDEX(Reference!$D$3:$G$122,MATCH($A21,Reference!$A$3:$A$122,0),MATCH(E$7,Reference!$D$1:$G$1,0))),"",INDEX(Reference!$D$3:$G$122,MATCH($A21,Reference!$A$3:$A$122,0),MATCH(E$7,Reference!$D$1:$G$1,0)))</f>
        <v>1</v>
      </c>
      <c r="F21" s="13">
        <f t="shared" si="3"/>
        <v>0</v>
      </c>
      <c r="G21" s="12" t="str">
        <f>IF(ISBLANK(INDEX(Reference!$D$3:$G$122,MATCH($A21,Reference!$A$3:$A$122,0),MATCH(G$7,Reference!$D$1:$G$1,0))),"",INDEX(Reference!$D$3:$G$122,MATCH($A21,Reference!$A$3:$A$122,0),MATCH(G$7,Reference!$D$1:$G$1,0)))</f>
        <v/>
      </c>
      <c r="H21" s="14">
        <f t="shared" si="4"/>
        <v>0</v>
      </c>
      <c r="I21" s="12" t="str">
        <f>IF(ISBLANK(INDEX(Reference!$D$3:$G$122,MATCH($A21,Reference!$A$3:$A$122,0),MATCH(I$7,Reference!$D$1:$G$1,0))),"",INDEX(Reference!$D$3:$G$122,MATCH($A21,Reference!$A$3:$A$122,0),MATCH(I$7,Reference!$D$1:$G$1,0)))</f>
        <v/>
      </c>
      <c r="J21" s="13">
        <f t="shared" si="5"/>
        <v>0</v>
      </c>
      <c r="K21" s="15">
        <f t="shared" si="6"/>
        <v>0</v>
      </c>
    </row>
    <row r="22" spans="1:11" x14ac:dyDescent="0.25">
      <c r="A22" s="5" t="s">
        <v>124</v>
      </c>
      <c r="B22" s="6" t="s">
        <v>154</v>
      </c>
      <c r="C22" s="26" t="s">
        <v>49</v>
      </c>
      <c r="D22" s="56">
        <v>0</v>
      </c>
      <c r="E22" s="11">
        <f>IF(ISBLANK(INDEX(Reference!$D$3:$G$122,MATCH($A22,Reference!$A$3:$A$122,0),MATCH(E$7,Reference!$D$1:$G$1,0))),"",INDEX(Reference!$D$3:$G$122,MATCH($A22,Reference!$A$3:$A$122,0),MATCH(E$7,Reference!$D$1:$G$1,0)))</f>
        <v>257</v>
      </c>
      <c r="F22" s="13">
        <f t="shared" si="3"/>
        <v>0</v>
      </c>
      <c r="G22" s="12">
        <f>IF(ISBLANK(INDEX(Reference!$D$3:$G$122,MATCH($A22,Reference!$A$3:$A$122,0),MATCH(G$7,Reference!$D$1:$G$1,0))),"",INDEX(Reference!$D$3:$G$122,MATCH($A22,Reference!$A$3:$A$122,0),MATCH(G$7,Reference!$D$1:$G$1,0)))</f>
        <v>50</v>
      </c>
      <c r="H22" s="14">
        <f t="shared" si="4"/>
        <v>0</v>
      </c>
      <c r="I22" s="12">
        <f>IF(ISBLANK(INDEX(Reference!$D$3:$G$122,MATCH($A22,Reference!$A$3:$A$122,0),MATCH(I$7,Reference!$D$1:$G$1,0))),"",INDEX(Reference!$D$3:$G$122,MATCH($A22,Reference!$A$3:$A$122,0),MATCH(I$7,Reference!$D$1:$G$1,0)))</f>
        <v>25</v>
      </c>
      <c r="J22" s="13">
        <f t="shared" si="5"/>
        <v>0</v>
      </c>
      <c r="K22" s="15">
        <f t="shared" si="6"/>
        <v>0</v>
      </c>
    </row>
    <row r="23" spans="1:11" x14ac:dyDescent="0.25">
      <c r="A23" s="5" t="s">
        <v>125</v>
      </c>
      <c r="B23" s="6" t="s">
        <v>155</v>
      </c>
      <c r="C23" s="26" t="s">
        <v>49</v>
      </c>
      <c r="D23" s="56">
        <v>0</v>
      </c>
      <c r="E23" s="11">
        <f>IF(ISBLANK(INDEX(Reference!$D$3:$G$122,MATCH($A23,Reference!$A$3:$A$122,0),MATCH(E$7,Reference!$D$1:$G$1,0))),"",INDEX(Reference!$D$3:$G$122,MATCH($A23,Reference!$A$3:$A$122,0),MATCH(E$7,Reference!$D$1:$G$1,0)))</f>
        <v>257</v>
      </c>
      <c r="F23" s="13">
        <f t="shared" si="3"/>
        <v>0</v>
      </c>
      <c r="G23" s="12">
        <f>IF(ISBLANK(INDEX(Reference!$D$3:$G$122,MATCH($A23,Reference!$A$3:$A$122,0),MATCH(G$7,Reference!$D$1:$G$1,0))),"",INDEX(Reference!$D$3:$G$122,MATCH($A23,Reference!$A$3:$A$122,0),MATCH(G$7,Reference!$D$1:$G$1,0)))</f>
        <v>50</v>
      </c>
      <c r="H23" s="14">
        <f t="shared" si="4"/>
        <v>0</v>
      </c>
      <c r="I23" s="12">
        <f>IF(ISBLANK(INDEX(Reference!$D$3:$G$122,MATCH($A23,Reference!$A$3:$A$122,0),MATCH(I$7,Reference!$D$1:$G$1,0))),"",INDEX(Reference!$D$3:$G$122,MATCH($A23,Reference!$A$3:$A$122,0),MATCH(I$7,Reference!$D$1:$G$1,0)))</f>
        <v>25</v>
      </c>
      <c r="J23" s="13">
        <f t="shared" si="5"/>
        <v>0</v>
      </c>
      <c r="K23" s="15">
        <f t="shared" si="6"/>
        <v>0</v>
      </c>
    </row>
    <row r="24" spans="1:11" x14ac:dyDescent="0.25">
      <c r="A24" s="5" t="s">
        <v>126</v>
      </c>
      <c r="B24" s="6" t="s">
        <v>156</v>
      </c>
      <c r="C24" s="26" t="s">
        <v>157</v>
      </c>
      <c r="D24" s="56">
        <v>0</v>
      </c>
      <c r="E24" s="11">
        <f>IF(ISBLANK(INDEX(Reference!$D$3:$G$122,MATCH($A24,Reference!$A$3:$A$122,0),MATCH(E$7,Reference!$D$1:$G$1,0))),"",INDEX(Reference!$D$3:$G$122,MATCH($A24,Reference!$A$3:$A$122,0),MATCH(E$7,Reference!$D$1:$G$1,0)))</f>
        <v>4</v>
      </c>
      <c r="F24" s="13">
        <f t="shared" si="3"/>
        <v>0</v>
      </c>
      <c r="G24" s="12">
        <f>IF(ISBLANK(INDEX(Reference!$D$3:$G$122,MATCH($A24,Reference!$A$3:$A$122,0),MATCH(G$7,Reference!$D$1:$G$1,0))),"",INDEX(Reference!$D$3:$G$122,MATCH($A24,Reference!$A$3:$A$122,0),MATCH(G$7,Reference!$D$1:$G$1,0)))</f>
        <v>10</v>
      </c>
      <c r="H24" s="14">
        <f t="shared" si="4"/>
        <v>0</v>
      </c>
      <c r="I24" s="12">
        <f>IF(ISBLANK(INDEX(Reference!$D$3:$G$122,MATCH($A24,Reference!$A$3:$A$122,0),MATCH(I$7,Reference!$D$1:$G$1,0))),"",INDEX(Reference!$D$3:$G$122,MATCH($A24,Reference!$A$3:$A$122,0),MATCH(I$7,Reference!$D$1:$G$1,0)))</f>
        <v>5</v>
      </c>
      <c r="J24" s="13">
        <f t="shared" si="5"/>
        <v>0</v>
      </c>
      <c r="K24" s="15">
        <f t="shared" si="6"/>
        <v>0</v>
      </c>
    </row>
    <row r="25" spans="1:11" x14ac:dyDescent="0.25">
      <c r="A25" s="3" t="s">
        <v>235</v>
      </c>
      <c r="B25" s="1" t="s">
        <v>236</v>
      </c>
      <c r="C25" s="10" t="s">
        <v>49</v>
      </c>
      <c r="D25" s="56">
        <v>0</v>
      </c>
      <c r="E25" s="11">
        <f>IF(ISBLANK(INDEX(Reference!$D$3:$G$122,MATCH($A25,Reference!$A$3:$A$122,0),MATCH(E$7,Reference!$D$1:$G$1,0))),"",INDEX(Reference!$D$3:$G$122,MATCH($A25,Reference!$A$3:$A$122,0),MATCH(E$7,Reference!$D$1:$G$1,0)))</f>
        <v>325</v>
      </c>
      <c r="F25" s="13">
        <f t="shared" si="3"/>
        <v>0</v>
      </c>
      <c r="G25" s="12" t="str">
        <f>IF(ISBLANK(INDEX(Reference!$D$3:$G$122,MATCH($A25,Reference!$A$3:$A$122,0),MATCH(G$7,Reference!$D$1:$G$1,0))),"",INDEX(Reference!$D$3:$G$122,MATCH($A25,Reference!$A$3:$A$122,0),MATCH(G$7,Reference!$D$1:$G$1,0)))</f>
        <v/>
      </c>
      <c r="H25" s="14">
        <f t="shared" si="4"/>
        <v>0</v>
      </c>
      <c r="I25" s="12" t="str">
        <f>IF(ISBLANK(INDEX(Reference!$D$3:$G$122,MATCH($A25,Reference!$A$3:$A$122,0),MATCH(I$7,Reference!$D$1:$G$1,0))),"",INDEX(Reference!$D$3:$G$122,MATCH($A25,Reference!$A$3:$A$122,0),MATCH(I$7,Reference!$D$1:$G$1,0)))</f>
        <v/>
      </c>
      <c r="J25" s="13">
        <f t="shared" si="5"/>
        <v>0</v>
      </c>
      <c r="K25" s="15">
        <f t="shared" si="6"/>
        <v>0</v>
      </c>
    </row>
    <row r="26" spans="1:11" x14ac:dyDescent="0.25">
      <c r="A26" s="3" t="s">
        <v>237</v>
      </c>
      <c r="B26" s="1" t="s">
        <v>193</v>
      </c>
      <c r="C26" s="10" t="s">
        <v>194</v>
      </c>
      <c r="D26" s="56">
        <v>0</v>
      </c>
      <c r="E26" s="11">
        <f>IF(ISBLANK(INDEX(Reference!$D$3:$G$122,MATCH($A26,Reference!$A$3:$A$122,0),MATCH(E$7,Reference!$D$1:$G$1,0))),"",INDEX(Reference!$D$3:$G$122,MATCH($A26,Reference!$A$3:$A$122,0),MATCH(E$7,Reference!$D$1:$G$1,0)))</f>
        <v>25</v>
      </c>
      <c r="F26" s="13">
        <f t="shared" si="3"/>
        <v>0</v>
      </c>
      <c r="G26" s="12" t="str">
        <f>IF(ISBLANK(INDEX(Reference!$D$3:$G$122,MATCH($A26,Reference!$A$3:$A$122,0),MATCH(G$7,Reference!$D$1:$G$1,0))),"",INDEX(Reference!$D$3:$G$122,MATCH($A26,Reference!$A$3:$A$122,0),MATCH(G$7,Reference!$D$1:$G$1,0)))</f>
        <v/>
      </c>
      <c r="H26" s="14">
        <f t="shared" si="4"/>
        <v>0</v>
      </c>
      <c r="I26" s="12" t="str">
        <f>IF(ISBLANK(INDEX(Reference!$D$3:$G$122,MATCH($A26,Reference!$A$3:$A$122,0),MATCH(I$7,Reference!$D$1:$G$1,0))),"",INDEX(Reference!$D$3:$G$122,MATCH($A26,Reference!$A$3:$A$122,0),MATCH(I$7,Reference!$D$1:$G$1,0)))</f>
        <v/>
      </c>
      <c r="J26" s="13">
        <f t="shared" si="5"/>
        <v>0</v>
      </c>
      <c r="K26" s="15">
        <f t="shared" si="6"/>
        <v>0</v>
      </c>
    </row>
    <row r="27" spans="1:11" x14ac:dyDescent="0.25">
      <c r="A27" s="1" t="s">
        <v>258</v>
      </c>
      <c r="B27" s="1" t="s">
        <v>259</v>
      </c>
      <c r="C27" s="10" t="s">
        <v>49</v>
      </c>
      <c r="D27" s="56">
        <v>0</v>
      </c>
      <c r="E27" s="11" t="str">
        <f>IF(ISBLANK(INDEX(Reference!$D$3:$G$122,MATCH($A27,Reference!$A$3:$A$122,0),MATCH(E$7,Reference!$D$1:$G$1,0))),"",INDEX(Reference!$D$3:$G$122,MATCH($A27,Reference!$A$3:$A$122,0),MATCH(E$7,Reference!$D$1:$G$1,0)))</f>
        <v/>
      </c>
      <c r="F27" s="13">
        <f t="shared" ref="F27" si="7">IFERROR($D27*E27,0)</f>
        <v>0</v>
      </c>
      <c r="G27" s="12" t="str">
        <f>IF(ISBLANK(INDEX(Reference!$D$3:$G$122,MATCH($A27,Reference!$A$3:$A$122,0),MATCH(G$7,Reference!$D$1:$G$1,0))),"",INDEX(Reference!$D$3:$G$122,MATCH($A27,Reference!$A$3:$A$122,0),MATCH(G$7,Reference!$D$1:$G$1,0)))</f>
        <v/>
      </c>
      <c r="H27" s="14">
        <f t="shared" ref="H27" si="8">IFERROR($D27*G27,0)</f>
        <v>0</v>
      </c>
      <c r="I27" s="12">
        <f>IF(ISBLANK(INDEX(Reference!$D$3:$G$122,MATCH($A27,Reference!$A$3:$A$122,0),MATCH(I$7,Reference!$D$1:$G$1,0))),"",INDEX(Reference!$D$3:$G$122,MATCH($A27,Reference!$A$3:$A$122,0),MATCH(I$7,Reference!$D$1:$G$1,0)))</f>
        <v>6</v>
      </c>
      <c r="J27" s="13">
        <f t="shared" ref="J27" si="9">IFERROR($D27*I27,0)</f>
        <v>0</v>
      </c>
      <c r="K27" s="15">
        <f t="shared" si="6"/>
        <v>0</v>
      </c>
    </row>
    <row r="28" spans="1:11" x14ac:dyDescent="0.25">
      <c r="A28" s="3" t="s">
        <v>127</v>
      </c>
      <c r="B28" s="1" t="s">
        <v>158</v>
      </c>
      <c r="C28" s="10" t="s">
        <v>49</v>
      </c>
      <c r="D28" s="56">
        <v>0</v>
      </c>
      <c r="E28" s="11" t="str">
        <f>IF(ISBLANK(INDEX(Reference!$D$3:$G$122,MATCH($A28,Reference!$A$3:$A$122,0),MATCH(E$7,Reference!$D$1:$G$1,0))),"",INDEX(Reference!$D$3:$G$122,MATCH($A28,Reference!$A$3:$A$122,0),MATCH(E$7,Reference!$D$1:$G$1,0)))</f>
        <v/>
      </c>
      <c r="F28" s="13">
        <f t="shared" si="3"/>
        <v>0</v>
      </c>
      <c r="G28" s="12" t="str">
        <f>IF(ISBLANK(INDEX(Reference!$D$3:$G$122,MATCH($A28,Reference!$A$3:$A$122,0),MATCH(G$7,Reference!$D$1:$G$1,0))),"",INDEX(Reference!$D$3:$G$122,MATCH($A28,Reference!$A$3:$A$122,0),MATCH(G$7,Reference!$D$1:$G$1,0)))</f>
        <v/>
      </c>
      <c r="H28" s="14">
        <f t="shared" si="4"/>
        <v>0</v>
      </c>
      <c r="I28" s="12">
        <f>IF(ISBLANK(INDEX(Reference!$D$3:$G$122,MATCH($A28,Reference!$A$3:$A$122,0),MATCH(I$7,Reference!$D$1:$G$1,0))),"",INDEX(Reference!$D$3:$G$122,MATCH($A28,Reference!$A$3:$A$122,0),MATCH(I$7,Reference!$D$1:$G$1,0)))</f>
        <v>16</v>
      </c>
      <c r="J28" s="13">
        <f t="shared" si="5"/>
        <v>0</v>
      </c>
      <c r="K28" s="15">
        <f t="shared" si="6"/>
        <v>0</v>
      </c>
    </row>
    <row r="29" spans="1:11" x14ac:dyDescent="0.25">
      <c r="A29" s="3" t="s">
        <v>197</v>
      </c>
      <c r="B29" s="1" t="s">
        <v>253</v>
      </c>
      <c r="C29" s="10" t="s">
        <v>0</v>
      </c>
      <c r="D29" s="57">
        <v>0</v>
      </c>
      <c r="E29" s="11">
        <f>IF(ISBLANK(INDEX(Reference!$D$3:$G$122,MATCH($A29,Reference!$A$3:$A$122,0),MATCH(E$7,Reference!$D$1:$G$1,0))),"",INDEX(Reference!$D$3:$G$122,MATCH($A29,Reference!$A$3:$A$122,0),MATCH(E$7,Reference!$D$1:$G$1,0)))</f>
        <v>12</v>
      </c>
      <c r="F29" s="13">
        <f t="shared" si="3"/>
        <v>0</v>
      </c>
      <c r="G29" s="12">
        <f>IF(ISBLANK(INDEX(Reference!$D$3:$G$122,MATCH($A29,Reference!$A$3:$A$122,0),MATCH(G$7,Reference!$D$1:$G$1,0))),"",INDEX(Reference!$D$3:$G$122,MATCH($A29,Reference!$A$3:$A$122,0),MATCH(G$7,Reference!$D$1:$G$1,0)))</f>
        <v>12</v>
      </c>
      <c r="H29" s="14">
        <f t="shared" si="4"/>
        <v>0</v>
      </c>
      <c r="I29" s="12">
        <f>IF(ISBLANK(INDEX(Reference!$D$3:$G$122,MATCH($A29,Reference!$A$3:$A$122,0),MATCH(I$7,Reference!$D$1:$G$1,0))),"",INDEX(Reference!$D$3:$G$122,MATCH($A29,Reference!$A$3:$A$122,0),MATCH(I$7,Reference!$D$1:$G$1,0)))</f>
        <v>12</v>
      </c>
      <c r="J29" s="13">
        <f t="shared" si="5"/>
        <v>0</v>
      </c>
      <c r="K29" s="15">
        <f t="shared" si="6"/>
        <v>0</v>
      </c>
    </row>
    <row r="30" spans="1:11" x14ac:dyDescent="0.25">
      <c r="A30" s="3" t="s">
        <v>1</v>
      </c>
      <c r="B30" s="1" t="s">
        <v>58</v>
      </c>
      <c r="C30" s="10" t="s">
        <v>0</v>
      </c>
      <c r="D30" s="56">
        <v>0</v>
      </c>
      <c r="E30" s="11" t="str">
        <f>IF(ISBLANK(INDEX(Reference!$D$3:$G$122,MATCH($A30,Reference!$A$3:$A$122,0),MATCH(E$7,Reference!$D$1:$G$1,0))),"",INDEX(Reference!$D$3:$G$122,MATCH($A30,Reference!$A$3:$A$122,0),MATCH(E$7,Reference!$D$1:$G$1,0)))</f>
        <v/>
      </c>
      <c r="F30" s="13">
        <f t="shared" si="3"/>
        <v>0</v>
      </c>
      <c r="G30" s="12">
        <f>IF(ISBLANK(INDEX(Reference!$D$3:$G$122,MATCH($A30,Reference!$A$3:$A$122,0),MATCH(G$7,Reference!$D$1:$G$1,0))),"",INDEX(Reference!$D$3:$G$122,MATCH($A30,Reference!$A$3:$A$122,0),MATCH(G$7,Reference!$D$1:$G$1,0)))</f>
        <v>39</v>
      </c>
      <c r="H30" s="14">
        <f t="shared" si="4"/>
        <v>0</v>
      </c>
      <c r="I30" s="12">
        <f>IF(ISBLANK(INDEX(Reference!$D$3:$G$122,MATCH($A30,Reference!$A$3:$A$122,0),MATCH(I$7,Reference!$D$1:$G$1,0))),"",INDEX(Reference!$D$3:$G$122,MATCH($A30,Reference!$A$3:$A$122,0),MATCH(I$7,Reference!$D$1:$G$1,0)))</f>
        <v>26</v>
      </c>
      <c r="J30" s="13">
        <f t="shared" si="5"/>
        <v>0</v>
      </c>
      <c r="K30" s="15">
        <f t="shared" si="6"/>
        <v>0</v>
      </c>
    </row>
    <row r="31" spans="1:11" x14ac:dyDescent="0.25">
      <c r="A31" s="3" t="s">
        <v>128</v>
      </c>
      <c r="B31" s="1" t="s">
        <v>159</v>
      </c>
      <c r="C31" s="10" t="s">
        <v>59</v>
      </c>
      <c r="D31" s="56">
        <v>0</v>
      </c>
      <c r="E31" s="11" t="str">
        <f>IF(ISBLANK(INDEX(Reference!$D$3:$G$122,MATCH($A31,Reference!$A$3:$A$122,0),MATCH(E$7,Reference!$D$1:$G$1,0))),"",INDEX(Reference!$D$3:$G$122,MATCH($A31,Reference!$A$3:$A$122,0),MATCH(E$7,Reference!$D$1:$G$1,0)))</f>
        <v/>
      </c>
      <c r="F31" s="13">
        <f t="shared" si="3"/>
        <v>0</v>
      </c>
      <c r="G31" s="12">
        <f>IF(ISBLANK(INDEX(Reference!$D$3:$G$122,MATCH($A31,Reference!$A$3:$A$122,0),MATCH(G$7,Reference!$D$1:$G$1,0))),"",INDEX(Reference!$D$3:$G$122,MATCH($A31,Reference!$A$3:$A$122,0),MATCH(G$7,Reference!$D$1:$G$1,0)))</f>
        <v>4</v>
      </c>
      <c r="H31" s="14">
        <f t="shared" si="4"/>
        <v>0</v>
      </c>
      <c r="I31" s="12" t="str">
        <f>IF(ISBLANK(INDEX(Reference!$D$3:$G$122,MATCH($A31,Reference!$A$3:$A$122,0),MATCH(I$7,Reference!$D$1:$G$1,0))),"",INDEX(Reference!$D$3:$G$122,MATCH($A31,Reference!$A$3:$A$122,0),MATCH(I$7,Reference!$D$1:$G$1,0)))</f>
        <v/>
      </c>
      <c r="J31" s="13">
        <f t="shared" si="5"/>
        <v>0</v>
      </c>
      <c r="K31" s="15">
        <f t="shared" si="6"/>
        <v>0</v>
      </c>
    </row>
    <row r="32" spans="1:11" x14ac:dyDescent="0.25">
      <c r="A32" s="36" t="s">
        <v>53</v>
      </c>
      <c r="B32" s="37" t="s">
        <v>60</v>
      </c>
      <c r="C32" s="38" t="s">
        <v>54</v>
      </c>
      <c r="D32" s="58">
        <v>0</v>
      </c>
      <c r="E32" s="11" t="str">
        <f>IF(ISBLANK(INDEX(Reference!$D$3:$G$122,MATCH($A32,Reference!$A$3:$A$122,0),MATCH(E$7,Reference!$D$1:$G$1,0))),"",INDEX(Reference!$D$3:$G$122,MATCH($A32,Reference!$A$3:$A$122,0),MATCH(E$7,Reference!$D$1:$G$1,0)))</f>
        <v/>
      </c>
      <c r="F32" s="13">
        <f t="shared" si="3"/>
        <v>0</v>
      </c>
      <c r="G32" s="12" t="str">
        <f>IF(ISBLANK(INDEX(Reference!$D$3:$G$122,MATCH($A32,Reference!$A$3:$A$122,0),MATCH(G$7,Reference!$D$1:$G$1,0))),"",INDEX(Reference!$D$3:$G$122,MATCH($A32,Reference!$A$3:$A$122,0),MATCH(G$7,Reference!$D$1:$G$1,0)))</f>
        <v/>
      </c>
      <c r="H32" s="14">
        <f t="shared" si="4"/>
        <v>0</v>
      </c>
      <c r="I32" s="12" t="str">
        <f>IF(ISBLANK(INDEX(Reference!$D$3:$G$122,MATCH($A32,Reference!$A$3:$A$122,0),MATCH(I$7,Reference!$D$1:$G$1,0))),"",INDEX(Reference!$D$3:$G$122,MATCH($A32,Reference!$A$3:$A$122,0),MATCH(I$7,Reference!$D$1:$G$1,0)))</f>
        <v/>
      </c>
      <c r="J32" s="13">
        <f t="shared" si="5"/>
        <v>0</v>
      </c>
      <c r="K32" s="55">
        <f>D32</f>
        <v>0</v>
      </c>
    </row>
    <row r="33" spans="1:14" x14ac:dyDescent="0.25">
      <c r="A33" s="5" t="s">
        <v>55</v>
      </c>
      <c r="B33" s="6" t="s">
        <v>56</v>
      </c>
      <c r="C33" s="26" t="s">
        <v>57</v>
      </c>
      <c r="D33" s="59">
        <v>0</v>
      </c>
      <c r="E33" s="11">
        <f>IF(ISBLANK(INDEX(Reference!$D$3:$G$122,MATCH($A33,Reference!$A$3:$A$122,0),MATCH(E$7,Reference!$D$1:$G$1,0))),"",INDEX(Reference!$D$3:$G$122,MATCH($A33,Reference!$A$3:$A$122,0),MATCH(E$7,Reference!$D$1:$G$1,0)))</f>
        <v>2</v>
      </c>
      <c r="F33" s="13">
        <f t="shared" si="3"/>
        <v>0</v>
      </c>
      <c r="G33" s="12">
        <f>IF(ISBLANK(INDEX(Reference!$D$3:$G$122,MATCH($A33,Reference!$A$3:$A$122,0),MATCH(G$7,Reference!$D$1:$G$1,0))),"",INDEX(Reference!$D$3:$G$122,MATCH($A33,Reference!$A$3:$A$122,0),MATCH(G$7,Reference!$D$1:$G$1,0)))</f>
        <v>2</v>
      </c>
      <c r="H33" s="14">
        <f t="shared" si="4"/>
        <v>0</v>
      </c>
      <c r="I33" s="12">
        <f>IF(ISBLANK(INDEX(Reference!$D$3:$G$122,MATCH($A33,Reference!$A$3:$A$122,0),MATCH(I$7,Reference!$D$1:$G$1,0))),"",INDEX(Reference!$D$3:$G$122,MATCH($A33,Reference!$A$3:$A$122,0),MATCH(I$7,Reference!$D$1:$G$1,0)))</f>
        <v>1</v>
      </c>
      <c r="J33" s="13">
        <f t="shared" si="5"/>
        <v>0</v>
      </c>
      <c r="K33" s="15">
        <f t="shared" si="6"/>
        <v>0</v>
      </c>
    </row>
    <row r="34" spans="1:14" x14ac:dyDescent="0.25">
      <c r="A34" s="3" t="s">
        <v>61</v>
      </c>
      <c r="B34" s="1" t="s">
        <v>62</v>
      </c>
      <c r="C34" s="10" t="s">
        <v>0</v>
      </c>
      <c r="D34" s="56">
        <v>0</v>
      </c>
      <c r="E34" s="11">
        <f>IF(ISBLANK(INDEX(Reference!$D$3:$G$122,MATCH($A34,Reference!$A$3:$A$122,0),MATCH(E$7,Reference!$D$1:$G$1,0))),"",INDEX(Reference!$D$3:$G$122,MATCH($A34,Reference!$A$3:$A$122,0),MATCH(E$7,Reference!$D$1:$G$1,0)))</f>
        <v>265</v>
      </c>
      <c r="F34" s="13">
        <f t="shared" si="3"/>
        <v>0</v>
      </c>
      <c r="G34" s="12">
        <f>IF(ISBLANK(INDEX(Reference!$D$3:$G$122,MATCH($A34,Reference!$A$3:$A$122,0),MATCH(G$7,Reference!$D$1:$G$1,0))),"",INDEX(Reference!$D$3:$G$122,MATCH($A34,Reference!$A$3:$A$122,0),MATCH(G$7,Reference!$D$1:$G$1,0)))</f>
        <v>47</v>
      </c>
      <c r="H34" s="14">
        <f t="shared" si="4"/>
        <v>0</v>
      </c>
      <c r="I34" s="12">
        <f>IF(ISBLANK(INDEX(Reference!$D$3:$G$122,MATCH($A34,Reference!$A$3:$A$122,0),MATCH(I$7,Reference!$D$1:$G$1,0))),"",INDEX(Reference!$D$3:$G$122,MATCH($A34,Reference!$A$3:$A$122,0),MATCH(I$7,Reference!$D$1:$G$1,0)))</f>
        <v>35</v>
      </c>
      <c r="J34" s="13">
        <f t="shared" si="5"/>
        <v>0</v>
      </c>
      <c r="K34" s="15">
        <f t="shared" si="6"/>
        <v>0</v>
      </c>
    </row>
    <row r="35" spans="1:14" x14ac:dyDescent="0.25">
      <c r="A35" s="3" t="s">
        <v>43</v>
      </c>
      <c r="B35" s="1" t="s">
        <v>63</v>
      </c>
      <c r="C35" s="10" t="s">
        <v>49</v>
      </c>
      <c r="D35" s="56">
        <v>0</v>
      </c>
      <c r="E35" s="11">
        <f>IF(ISBLANK(INDEX(Reference!$D$3:$G$122,MATCH($A35,Reference!$A$3:$A$122,0),MATCH(E$7,Reference!$D$1:$G$1,0))),"",INDEX(Reference!$D$3:$G$122,MATCH($A35,Reference!$A$3:$A$122,0),MATCH(E$7,Reference!$D$1:$G$1,0)))</f>
        <v>110</v>
      </c>
      <c r="F35" s="13">
        <f t="shared" si="3"/>
        <v>0</v>
      </c>
      <c r="G35" s="12">
        <f>IF(ISBLANK(INDEX(Reference!$D$3:$G$122,MATCH($A35,Reference!$A$3:$A$122,0),MATCH(G$7,Reference!$D$1:$G$1,0))),"",INDEX(Reference!$D$3:$G$122,MATCH($A35,Reference!$A$3:$A$122,0),MATCH(G$7,Reference!$D$1:$G$1,0)))</f>
        <v>12</v>
      </c>
      <c r="H35" s="14">
        <f t="shared" si="4"/>
        <v>0</v>
      </c>
      <c r="I35" s="12">
        <f>IF(ISBLANK(INDEX(Reference!$D$3:$G$122,MATCH($A35,Reference!$A$3:$A$122,0),MATCH(I$7,Reference!$D$1:$G$1,0))),"",INDEX(Reference!$D$3:$G$122,MATCH($A35,Reference!$A$3:$A$122,0),MATCH(I$7,Reference!$D$1:$G$1,0)))</f>
        <v>38</v>
      </c>
      <c r="J35" s="13">
        <f t="shared" si="5"/>
        <v>0</v>
      </c>
      <c r="K35" s="15">
        <f t="shared" si="6"/>
        <v>0</v>
      </c>
    </row>
    <row r="36" spans="1:14" x14ac:dyDescent="0.25">
      <c r="A36" s="3" t="s">
        <v>239</v>
      </c>
      <c r="B36" s="1" t="s">
        <v>238</v>
      </c>
      <c r="C36" s="10" t="s">
        <v>10</v>
      </c>
      <c r="D36" s="56">
        <v>0</v>
      </c>
      <c r="E36" s="11">
        <f>IF(ISBLANK(INDEX(Reference!$D$3:$G$122,MATCH($A36,Reference!$A$3:$A$122,0),MATCH(E$7,Reference!$D$1:$G$1,0))),"",INDEX(Reference!$D$3:$G$122,MATCH($A36,Reference!$A$3:$A$122,0),MATCH(E$7,Reference!$D$1:$G$1,0)))</f>
        <v>4</v>
      </c>
      <c r="F36" s="13">
        <f t="shared" si="3"/>
        <v>0</v>
      </c>
      <c r="G36" s="12" t="str">
        <f>IF(ISBLANK(INDEX(Reference!$D$3:$G$122,MATCH($A36,Reference!$A$3:$A$122,0),MATCH(G$7,Reference!$D$1:$G$1,0))),"",INDEX(Reference!$D$3:$G$122,MATCH($A36,Reference!$A$3:$A$122,0),MATCH(G$7,Reference!$D$1:$G$1,0)))</f>
        <v/>
      </c>
      <c r="H36" s="14">
        <f t="shared" si="4"/>
        <v>0</v>
      </c>
      <c r="I36" s="12" t="str">
        <f>IF(ISBLANK(INDEX(Reference!$D$3:$G$122,MATCH($A36,Reference!$A$3:$A$122,0),MATCH(I$7,Reference!$D$1:$G$1,0))),"",INDEX(Reference!$D$3:$G$122,MATCH($A36,Reference!$A$3:$A$122,0),MATCH(I$7,Reference!$D$1:$G$1,0)))</f>
        <v/>
      </c>
      <c r="J36" s="13">
        <f t="shared" si="5"/>
        <v>0</v>
      </c>
      <c r="K36" s="15">
        <f t="shared" si="6"/>
        <v>0</v>
      </c>
    </row>
    <row r="37" spans="1:14" x14ac:dyDescent="0.25">
      <c r="A37" s="3" t="s">
        <v>232</v>
      </c>
      <c r="B37" s="1" t="s">
        <v>51</v>
      </c>
      <c r="C37" s="10" t="s">
        <v>10</v>
      </c>
      <c r="D37" s="56">
        <v>0</v>
      </c>
      <c r="E37" s="11" t="str">
        <f>IF(ISBLANK(INDEX(Reference!$D$3:$G$122,MATCH($A37,Reference!$A$3:$A$122,0),MATCH(E$7,Reference!$D$1:$G$1,0))),"",INDEX(Reference!$D$3:$G$122,MATCH($A37,Reference!$A$3:$A$122,0),MATCH(E$7,Reference!$D$1:$G$1,0)))</f>
        <v/>
      </c>
      <c r="F37" s="13">
        <f t="shared" si="3"/>
        <v>0</v>
      </c>
      <c r="G37" s="12">
        <f>IF(ISBLANK(INDEX(Reference!$D$3:$G$122,MATCH($A37,Reference!$A$3:$A$122,0),MATCH(G$7,Reference!$D$1:$G$1,0))),"",INDEX(Reference!$D$3:$G$122,MATCH($A37,Reference!$A$3:$A$122,0),MATCH(G$7,Reference!$D$1:$G$1,0)))</f>
        <v>2</v>
      </c>
      <c r="H37" s="14">
        <f t="shared" si="4"/>
        <v>0</v>
      </c>
      <c r="I37" s="12">
        <f>IF(ISBLANK(INDEX(Reference!$D$3:$G$122,MATCH($A37,Reference!$A$3:$A$122,0),MATCH(I$7,Reference!$D$1:$G$1,0))),"",INDEX(Reference!$D$3:$G$122,MATCH($A37,Reference!$A$3:$A$122,0),MATCH(I$7,Reference!$D$1:$G$1,0)))</f>
        <v>2</v>
      </c>
      <c r="J37" s="13">
        <f t="shared" si="5"/>
        <v>0</v>
      </c>
      <c r="K37" s="15">
        <f t="shared" si="6"/>
        <v>0</v>
      </c>
    </row>
    <row r="38" spans="1:14" x14ac:dyDescent="0.25">
      <c r="A38" s="4" t="s">
        <v>2</v>
      </c>
      <c r="B38" s="2" t="s">
        <v>64</v>
      </c>
      <c r="C38" s="10" t="s">
        <v>0</v>
      </c>
      <c r="D38" s="56">
        <v>0</v>
      </c>
      <c r="E38" s="11" t="str">
        <f>IF(ISBLANK(INDEX(Reference!$D$3:$G$122,MATCH($A38,Reference!$A$3:$A$122,0),MATCH(E$7,Reference!$D$1:$G$1,0))),"",INDEX(Reference!$D$3:$G$122,MATCH($A38,Reference!$A$3:$A$122,0),MATCH(E$7,Reference!$D$1:$G$1,0)))</f>
        <v/>
      </c>
      <c r="F38" s="13">
        <f t="shared" si="3"/>
        <v>0</v>
      </c>
      <c r="G38" s="12">
        <f>IF(ISBLANK(INDEX(Reference!$D$3:$G$122,MATCH($A38,Reference!$A$3:$A$122,0),MATCH(G$7,Reference!$D$1:$G$1,0))),"",INDEX(Reference!$D$3:$G$122,MATCH($A38,Reference!$A$3:$A$122,0),MATCH(G$7,Reference!$D$1:$G$1,0)))</f>
        <v>99</v>
      </c>
      <c r="H38" s="14">
        <f t="shared" si="4"/>
        <v>0</v>
      </c>
      <c r="I38" s="12">
        <f>IF(ISBLANK(INDEX(Reference!$D$3:$G$122,MATCH($A38,Reference!$A$3:$A$122,0),MATCH(I$7,Reference!$D$1:$G$1,0))),"",INDEX(Reference!$D$3:$G$122,MATCH($A38,Reference!$A$3:$A$122,0),MATCH(I$7,Reference!$D$1:$G$1,0)))</f>
        <v>44</v>
      </c>
      <c r="J38" s="13">
        <f t="shared" si="5"/>
        <v>0</v>
      </c>
      <c r="K38" s="15">
        <f t="shared" si="6"/>
        <v>0</v>
      </c>
    </row>
    <row r="39" spans="1:14" x14ac:dyDescent="0.25">
      <c r="A39" s="3" t="s">
        <v>3</v>
      </c>
      <c r="B39" s="1" t="s">
        <v>65</v>
      </c>
      <c r="C39" s="10" t="s">
        <v>0</v>
      </c>
      <c r="D39" s="56">
        <v>0</v>
      </c>
      <c r="E39" s="11" t="str">
        <f>IF(ISBLANK(INDEX(Reference!$D$3:$G$122,MATCH($A39,Reference!$A$3:$A$122,0),MATCH(E$7,Reference!$D$1:$G$1,0))),"",INDEX(Reference!$D$3:$G$122,MATCH($A39,Reference!$A$3:$A$122,0),MATCH(E$7,Reference!$D$1:$G$1,0)))</f>
        <v/>
      </c>
      <c r="F39" s="13">
        <f t="shared" si="3"/>
        <v>0</v>
      </c>
      <c r="G39" s="12">
        <f>IF(ISBLANK(INDEX(Reference!$D$3:$G$122,MATCH($A39,Reference!$A$3:$A$122,0),MATCH(G$7,Reference!$D$1:$G$1,0))),"",INDEX(Reference!$D$3:$G$122,MATCH($A39,Reference!$A$3:$A$122,0),MATCH(G$7,Reference!$D$1:$G$1,0)))</f>
        <v>176</v>
      </c>
      <c r="H39" s="14">
        <f t="shared" si="4"/>
        <v>0</v>
      </c>
      <c r="I39" s="12" t="str">
        <f>IF(ISBLANK(INDEX(Reference!$D$3:$G$122,MATCH($A39,Reference!$A$3:$A$122,0),MATCH(I$7,Reference!$D$1:$G$1,0))),"",INDEX(Reference!$D$3:$G$122,MATCH($A39,Reference!$A$3:$A$122,0),MATCH(I$7,Reference!$D$1:$G$1,0)))</f>
        <v/>
      </c>
      <c r="J39" s="13">
        <f t="shared" si="5"/>
        <v>0</v>
      </c>
      <c r="K39" s="15">
        <f t="shared" si="6"/>
        <v>0</v>
      </c>
    </row>
    <row r="40" spans="1:14" x14ac:dyDescent="0.25">
      <c r="A40" s="3" t="s">
        <v>4</v>
      </c>
      <c r="B40" s="1" t="s">
        <v>66</v>
      </c>
      <c r="C40" s="10" t="s">
        <v>0</v>
      </c>
      <c r="D40" s="56">
        <v>0</v>
      </c>
      <c r="E40" s="11">
        <f>IF(ISBLANK(INDEX(Reference!$D$3:$G$122,MATCH($A40,Reference!$A$3:$A$122,0),MATCH(E$7,Reference!$D$1:$G$1,0))),"",INDEX(Reference!$D$3:$G$122,MATCH($A40,Reference!$A$3:$A$122,0),MATCH(E$7,Reference!$D$1:$G$1,0)))</f>
        <v>115</v>
      </c>
      <c r="F40" s="13">
        <f t="shared" si="3"/>
        <v>0</v>
      </c>
      <c r="G40" s="12">
        <f>IF(ISBLANK(INDEX(Reference!$D$3:$G$122,MATCH($A40,Reference!$A$3:$A$122,0),MATCH(G$7,Reference!$D$1:$G$1,0))),"",INDEX(Reference!$D$3:$G$122,MATCH($A40,Reference!$A$3:$A$122,0),MATCH(G$7,Reference!$D$1:$G$1,0)))</f>
        <v>286</v>
      </c>
      <c r="H40" s="14">
        <f t="shared" si="4"/>
        <v>0</v>
      </c>
      <c r="I40" s="12">
        <f>IF(ISBLANK(INDEX(Reference!$D$3:$G$122,MATCH($A40,Reference!$A$3:$A$122,0),MATCH(I$7,Reference!$D$1:$G$1,0))),"",INDEX(Reference!$D$3:$G$122,MATCH($A40,Reference!$A$3:$A$122,0),MATCH(I$7,Reference!$D$1:$G$1,0)))</f>
        <v>99</v>
      </c>
      <c r="J40" s="13">
        <f t="shared" si="5"/>
        <v>0</v>
      </c>
      <c r="K40" s="15">
        <f t="shared" si="6"/>
        <v>0</v>
      </c>
    </row>
    <row r="41" spans="1:14" x14ac:dyDescent="0.25">
      <c r="A41" s="3" t="s">
        <v>5</v>
      </c>
      <c r="B41" s="1" t="s">
        <v>67</v>
      </c>
      <c r="C41" s="10" t="s">
        <v>0</v>
      </c>
      <c r="D41" s="56">
        <v>0</v>
      </c>
      <c r="E41" s="11">
        <f>IF(ISBLANK(INDEX(Reference!$D$3:$G$122,MATCH($A41,Reference!$A$3:$A$122,0),MATCH(E$7,Reference!$D$1:$G$1,0))),"",INDEX(Reference!$D$3:$G$122,MATCH($A41,Reference!$A$3:$A$122,0),MATCH(E$7,Reference!$D$1:$G$1,0)))</f>
        <v>40</v>
      </c>
      <c r="F41" s="13">
        <f t="shared" si="3"/>
        <v>0</v>
      </c>
      <c r="G41" s="12">
        <f>IF(ISBLANK(INDEX(Reference!$D$3:$G$122,MATCH($A41,Reference!$A$3:$A$122,0),MATCH(G$7,Reference!$D$1:$G$1,0))),"",INDEX(Reference!$D$3:$G$122,MATCH($A41,Reference!$A$3:$A$122,0),MATCH(G$7,Reference!$D$1:$G$1,0)))</f>
        <v>539</v>
      </c>
      <c r="H41" s="14">
        <f t="shared" si="4"/>
        <v>0</v>
      </c>
      <c r="I41" s="12">
        <f>IF(ISBLANK(INDEX(Reference!$D$3:$G$122,MATCH($A41,Reference!$A$3:$A$122,0),MATCH(I$7,Reference!$D$1:$G$1,0))),"",INDEX(Reference!$D$3:$G$122,MATCH($A41,Reference!$A$3:$A$122,0),MATCH(I$7,Reference!$D$1:$G$1,0)))</f>
        <v>220</v>
      </c>
      <c r="J41" s="13">
        <f t="shared" si="5"/>
        <v>0</v>
      </c>
      <c r="K41" s="15">
        <f t="shared" si="6"/>
        <v>0</v>
      </c>
    </row>
    <row r="42" spans="1:14" x14ac:dyDescent="0.25">
      <c r="A42" s="3" t="s">
        <v>198</v>
      </c>
      <c r="B42" s="1" t="s">
        <v>199</v>
      </c>
      <c r="C42" s="10" t="s">
        <v>0</v>
      </c>
      <c r="D42" s="56">
        <v>0</v>
      </c>
      <c r="E42" s="11">
        <f>IF(ISBLANK(INDEX(Reference!$D$3:$G$122,MATCH($A42,Reference!$A$3:$A$122,0),MATCH(E$7,Reference!$D$1:$G$1,0))),"",INDEX(Reference!$D$3:$G$122,MATCH($A42,Reference!$A$3:$A$122,0),MATCH(E$7,Reference!$D$1:$G$1,0)))</f>
        <v>50</v>
      </c>
      <c r="F42" s="13">
        <f t="shared" si="3"/>
        <v>0</v>
      </c>
      <c r="G42" s="12" t="str">
        <f>IF(ISBLANK(INDEX(Reference!$D$3:$G$122,MATCH($A42,Reference!$A$3:$A$122,0),MATCH(G$7,Reference!$D$1:$G$1,0))),"",INDEX(Reference!$D$3:$G$122,MATCH($A42,Reference!$A$3:$A$122,0),MATCH(G$7,Reference!$D$1:$G$1,0)))</f>
        <v/>
      </c>
      <c r="H42" s="14">
        <f t="shared" si="4"/>
        <v>0</v>
      </c>
      <c r="I42" s="12" t="str">
        <f>IF(ISBLANK(INDEX(Reference!$D$3:$G$122,MATCH($A42,Reference!$A$3:$A$122,0),MATCH(I$7,Reference!$D$1:$G$1,0))),"",INDEX(Reference!$D$3:$G$122,MATCH($A42,Reference!$A$3:$A$122,0),MATCH(I$7,Reference!$D$1:$G$1,0)))</f>
        <v/>
      </c>
      <c r="J42" s="13">
        <f t="shared" si="5"/>
        <v>0</v>
      </c>
      <c r="K42" s="15">
        <f t="shared" si="6"/>
        <v>0</v>
      </c>
    </row>
    <row r="43" spans="1:14" x14ac:dyDescent="0.25">
      <c r="A43" s="3" t="s">
        <v>6</v>
      </c>
      <c r="B43" s="1" t="s">
        <v>68</v>
      </c>
      <c r="C43" s="10" t="s">
        <v>0</v>
      </c>
      <c r="D43" s="56">
        <v>0</v>
      </c>
      <c r="E43" s="11">
        <f>IF(ISBLANK(INDEX(Reference!$D$3:$G$122,MATCH($A43,Reference!$A$3:$A$122,0),MATCH(E$7,Reference!$D$1:$G$1,0))),"",INDEX(Reference!$D$3:$G$122,MATCH($A43,Reference!$A$3:$A$122,0),MATCH(E$7,Reference!$D$1:$G$1,0)))</f>
        <v>175</v>
      </c>
      <c r="F43" s="13">
        <f t="shared" si="3"/>
        <v>0</v>
      </c>
      <c r="G43" s="12">
        <f>IF(ISBLANK(INDEX(Reference!$D$3:$G$122,MATCH($A43,Reference!$A$3:$A$122,0),MATCH(G$7,Reference!$D$1:$G$1,0))),"",INDEX(Reference!$D$3:$G$122,MATCH($A43,Reference!$A$3:$A$122,0),MATCH(G$7,Reference!$D$1:$G$1,0)))</f>
        <v>1203</v>
      </c>
      <c r="H43" s="14">
        <f t="shared" si="4"/>
        <v>0</v>
      </c>
      <c r="I43" s="12">
        <f>IF(ISBLANK(INDEX(Reference!$D$3:$G$122,MATCH($A43,Reference!$A$3:$A$122,0),MATCH(I$7,Reference!$D$1:$G$1,0))),"",INDEX(Reference!$D$3:$G$122,MATCH($A43,Reference!$A$3:$A$122,0),MATCH(I$7,Reference!$D$1:$G$1,0)))</f>
        <v>319</v>
      </c>
      <c r="J43" s="13">
        <f t="shared" si="5"/>
        <v>0</v>
      </c>
      <c r="K43" s="15">
        <f t="shared" si="6"/>
        <v>0</v>
      </c>
    </row>
    <row r="44" spans="1:14" x14ac:dyDescent="0.25">
      <c r="A44" s="3" t="s">
        <v>7</v>
      </c>
      <c r="B44" s="1" t="s">
        <v>69</v>
      </c>
      <c r="C44" s="10" t="s">
        <v>0</v>
      </c>
      <c r="D44" s="56">
        <v>0</v>
      </c>
      <c r="E44" s="11" t="str">
        <f>IF(ISBLANK(INDEX(Reference!$D$3:$G$122,MATCH($A44,Reference!$A$3:$A$122,0),MATCH(E$7,Reference!$D$1:$G$1,0))),"",INDEX(Reference!$D$3:$G$122,MATCH($A44,Reference!$A$3:$A$122,0),MATCH(E$7,Reference!$D$1:$G$1,0)))</f>
        <v/>
      </c>
      <c r="F44" s="13">
        <f t="shared" si="3"/>
        <v>0</v>
      </c>
      <c r="G44" s="12">
        <f>IF(ISBLANK(INDEX(Reference!$D$3:$G$122,MATCH($A44,Reference!$A$3:$A$122,0),MATCH(G$7,Reference!$D$1:$G$1,0))),"",INDEX(Reference!$D$3:$G$122,MATCH($A44,Reference!$A$3:$A$122,0),MATCH(G$7,Reference!$D$1:$G$1,0)))</f>
        <v>33</v>
      </c>
      <c r="H44" s="14">
        <f t="shared" si="4"/>
        <v>0</v>
      </c>
      <c r="I44" s="12">
        <f>IF(ISBLANK(INDEX(Reference!$D$3:$G$122,MATCH($A44,Reference!$A$3:$A$122,0),MATCH(I$7,Reference!$D$1:$G$1,0))),"",INDEX(Reference!$D$3:$G$122,MATCH($A44,Reference!$A$3:$A$122,0),MATCH(I$7,Reference!$D$1:$G$1,0)))</f>
        <v>22</v>
      </c>
      <c r="J44" s="13">
        <f t="shared" si="5"/>
        <v>0</v>
      </c>
      <c r="K44" s="15">
        <f t="shared" si="6"/>
        <v>0</v>
      </c>
    </row>
    <row r="45" spans="1:14" x14ac:dyDescent="0.25">
      <c r="A45" s="3" t="s">
        <v>8</v>
      </c>
      <c r="B45" s="1" t="s">
        <v>70</v>
      </c>
      <c r="C45" s="10" t="s">
        <v>0</v>
      </c>
      <c r="D45" s="56">
        <v>0</v>
      </c>
      <c r="E45" s="11" t="str">
        <f>IF(ISBLANK(INDEX(Reference!$D$3:$G$122,MATCH($A45,Reference!$A$3:$A$122,0),MATCH(E$7,Reference!$D$1:$G$1,0))),"",INDEX(Reference!$D$3:$G$122,MATCH($A45,Reference!$A$3:$A$122,0),MATCH(E$7,Reference!$D$1:$G$1,0)))</f>
        <v/>
      </c>
      <c r="F45" s="13">
        <f t="shared" si="3"/>
        <v>0</v>
      </c>
      <c r="G45" s="12">
        <f>IF(ISBLANK(INDEX(Reference!$D$3:$G$122,MATCH($A45,Reference!$A$3:$A$122,0),MATCH(G$7,Reference!$D$1:$G$1,0))),"",INDEX(Reference!$D$3:$G$122,MATCH($A45,Reference!$A$3:$A$122,0),MATCH(G$7,Reference!$D$1:$G$1,0)))</f>
        <v>337</v>
      </c>
      <c r="H45" s="14">
        <f t="shared" si="4"/>
        <v>0</v>
      </c>
      <c r="I45" s="12">
        <f>IF(ISBLANK(INDEX(Reference!$D$3:$G$122,MATCH($A45,Reference!$A$3:$A$122,0),MATCH(I$7,Reference!$D$1:$G$1,0))),"",INDEX(Reference!$D$3:$G$122,MATCH($A45,Reference!$A$3:$A$122,0),MATCH(I$7,Reference!$D$1:$G$1,0)))</f>
        <v>271</v>
      </c>
      <c r="J45" s="13">
        <f t="shared" si="5"/>
        <v>0</v>
      </c>
      <c r="K45" s="15">
        <f t="shared" si="6"/>
        <v>0</v>
      </c>
      <c r="N45" s="28"/>
    </row>
    <row r="46" spans="1:14" x14ac:dyDescent="0.25">
      <c r="A46" s="3" t="s">
        <v>9</v>
      </c>
      <c r="B46" s="1" t="s">
        <v>71</v>
      </c>
      <c r="C46" s="10" t="s">
        <v>10</v>
      </c>
      <c r="D46" s="56">
        <v>0</v>
      </c>
      <c r="E46" s="11">
        <f>IF(ISBLANK(INDEX(Reference!$D$3:$G$122,MATCH($A46,Reference!$A$3:$A$122,0),MATCH(E$7,Reference!$D$1:$G$1,0))),"",INDEX(Reference!$D$3:$G$122,MATCH($A46,Reference!$A$3:$A$122,0),MATCH(E$7,Reference!$D$1:$G$1,0)))</f>
        <v>3</v>
      </c>
      <c r="F46" s="13">
        <f t="shared" si="3"/>
        <v>0</v>
      </c>
      <c r="G46" s="12">
        <f>IF(ISBLANK(INDEX(Reference!$D$3:$G$122,MATCH($A46,Reference!$A$3:$A$122,0),MATCH(G$7,Reference!$D$1:$G$1,0))),"",INDEX(Reference!$D$3:$G$122,MATCH($A46,Reference!$A$3:$A$122,0),MATCH(G$7,Reference!$D$1:$G$1,0)))</f>
        <v>4</v>
      </c>
      <c r="H46" s="14">
        <f t="shared" si="4"/>
        <v>0</v>
      </c>
      <c r="I46" s="12">
        <f>IF(ISBLANK(INDEX(Reference!$D$3:$G$122,MATCH($A46,Reference!$A$3:$A$122,0),MATCH(I$7,Reference!$D$1:$G$1,0))),"",INDEX(Reference!$D$3:$G$122,MATCH($A46,Reference!$A$3:$A$122,0),MATCH(I$7,Reference!$D$1:$G$1,0)))</f>
        <v>2</v>
      </c>
      <c r="J46" s="13">
        <f t="shared" si="5"/>
        <v>0</v>
      </c>
      <c r="K46" s="15">
        <f t="shared" si="6"/>
        <v>0</v>
      </c>
    </row>
    <row r="47" spans="1:14" x14ac:dyDescent="0.25">
      <c r="A47" s="4" t="s">
        <v>257</v>
      </c>
      <c r="B47" s="2" t="s">
        <v>256</v>
      </c>
      <c r="C47" s="10" t="s">
        <v>10</v>
      </c>
      <c r="D47" s="56">
        <v>0</v>
      </c>
      <c r="E47" s="11" t="str">
        <f>IF(ISBLANK(INDEX(Reference!$D$3:$G$122,MATCH($A47,Reference!$A$3:$A$122,0),MATCH(E$7,Reference!$D$1:$G$1,0))),"",INDEX(Reference!$D$3:$G$122,MATCH($A47,Reference!$A$3:$A$122,0),MATCH(E$7,Reference!$D$1:$G$1,0)))</f>
        <v/>
      </c>
      <c r="F47" s="13">
        <f t="shared" si="3"/>
        <v>0</v>
      </c>
      <c r="G47" s="12">
        <f>IF(ISBLANK(INDEX(Reference!$D$3:$G$122,MATCH($A47,Reference!$A$3:$A$122,0),MATCH(G$7,Reference!$D$1:$G$1,0))),"",INDEX(Reference!$D$3:$G$122,MATCH($A47,Reference!$A$3:$A$122,0),MATCH(G$7,Reference!$D$1:$G$1,0)))</f>
        <v>1</v>
      </c>
      <c r="H47" s="14">
        <f t="shared" si="4"/>
        <v>0</v>
      </c>
      <c r="I47" s="12">
        <f>IF(ISBLANK(INDEX(Reference!$D$3:$G$122,MATCH($A47,Reference!$A$3:$A$122,0),MATCH(I$7,Reference!$D$1:$G$1,0))),"",INDEX(Reference!$D$3:$G$122,MATCH($A47,Reference!$A$3:$A$122,0),MATCH(I$7,Reference!$D$1:$G$1,0)))</f>
        <v>1</v>
      </c>
      <c r="J47" s="13">
        <f t="shared" si="5"/>
        <v>0</v>
      </c>
      <c r="K47" s="15">
        <f t="shared" si="6"/>
        <v>0</v>
      </c>
    </row>
    <row r="48" spans="1:14" x14ac:dyDescent="0.25">
      <c r="A48" s="3" t="s">
        <v>28</v>
      </c>
      <c r="B48" s="1" t="s">
        <v>27</v>
      </c>
      <c r="C48" s="10" t="s">
        <v>48</v>
      </c>
      <c r="D48" s="56">
        <v>0</v>
      </c>
      <c r="E48" s="11" t="str">
        <f>IF(ISBLANK(INDEX(Reference!$D$3:$G$122,MATCH($A48,Reference!$A$3:$A$122,0),MATCH(E$7,Reference!$D$1:$G$1,0))),"",INDEX(Reference!$D$3:$G$122,MATCH($A48,Reference!$A$3:$A$122,0),MATCH(E$7,Reference!$D$1:$G$1,0)))</f>
        <v/>
      </c>
      <c r="F48" s="13">
        <f t="shared" si="3"/>
        <v>0</v>
      </c>
      <c r="G48" s="12" t="str">
        <f>IF(ISBLANK(INDEX(Reference!$D$3:$G$122,MATCH($A48,Reference!$A$3:$A$122,0),MATCH(G$7,Reference!$D$1:$G$1,0))),"",INDEX(Reference!$D$3:$G$122,MATCH($A48,Reference!$A$3:$A$122,0),MATCH(G$7,Reference!$D$1:$G$1,0)))</f>
        <v/>
      </c>
      <c r="H48" s="14">
        <f t="shared" si="4"/>
        <v>0</v>
      </c>
      <c r="I48" s="12">
        <f>IF(ISBLANK(INDEX(Reference!$D$3:$G$122,MATCH($A48,Reference!$A$3:$A$122,0),MATCH(I$7,Reference!$D$1:$G$1,0))),"",INDEX(Reference!$D$3:$G$122,MATCH($A48,Reference!$A$3:$A$122,0),MATCH(I$7,Reference!$D$1:$G$1,0)))</f>
        <v>8</v>
      </c>
      <c r="J48" s="13">
        <f t="shared" si="5"/>
        <v>0</v>
      </c>
      <c r="K48" s="15">
        <f t="shared" si="6"/>
        <v>0</v>
      </c>
    </row>
    <row r="49" spans="1:11" x14ac:dyDescent="0.25">
      <c r="A49" s="1" t="s">
        <v>260</v>
      </c>
      <c r="B49" s="1" t="s">
        <v>261</v>
      </c>
      <c r="C49" s="10" t="s">
        <v>0</v>
      </c>
      <c r="D49" s="56">
        <v>0</v>
      </c>
      <c r="E49" s="11" t="str">
        <f>IF(ISBLANK(INDEX(Reference!$D$3:$G$122,MATCH($A49,Reference!$A$3:$A$122,0),MATCH(E$7,Reference!$D$1:$G$1,0))),"",INDEX(Reference!$D$3:$G$122,MATCH($A49,Reference!$A$3:$A$122,0),MATCH(E$7,Reference!$D$1:$G$1,0)))</f>
        <v/>
      </c>
      <c r="F49" s="13">
        <f t="shared" ref="F49" si="10">IFERROR($D49*E49,0)</f>
        <v>0</v>
      </c>
      <c r="G49" s="12" t="str">
        <f>IF(ISBLANK(INDEX(Reference!$D$3:$G$122,MATCH($A49,Reference!$A$3:$A$122,0),MATCH(G$7,Reference!$D$1:$G$1,0))),"",INDEX(Reference!$D$3:$G$122,MATCH($A49,Reference!$A$3:$A$122,0),MATCH(G$7,Reference!$D$1:$G$1,0)))</f>
        <v/>
      </c>
      <c r="H49" s="14">
        <f t="shared" ref="H49" si="11">IFERROR($D49*G49,0)</f>
        <v>0</v>
      </c>
      <c r="I49" s="12" t="str">
        <f>IF(ISBLANK(INDEX(Reference!$D$3:$G$122,MATCH($A49,Reference!$A$3:$A$122,0),MATCH(I$7,Reference!$D$1:$G$1,0))),"",INDEX(Reference!$D$3:$G$122,MATCH($A49,Reference!$A$3:$A$122,0),MATCH(I$7,Reference!$D$1:$G$1,0)))</f>
        <v/>
      </c>
      <c r="J49" s="13">
        <f t="shared" ref="J49" si="12">IFERROR($D49*I49,0)</f>
        <v>0</v>
      </c>
      <c r="K49" s="15">
        <f t="shared" si="6"/>
        <v>0</v>
      </c>
    </row>
    <row r="50" spans="1:11" x14ac:dyDescent="0.25">
      <c r="A50" s="3" t="s">
        <v>223</v>
      </c>
      <c r="B50" s="1" t="s">
        <v>224</v>
      </c>
      <c r="C50" s="10" t="s">
        <v>10</v>
      </c>
      <c r="D50" s="56">
        <v>0</v>
      </c>
      <c r="E50" s="11">
        <f>IF(ISBLANK(INDEX(Reference!$D$3:$G$122,MATCH($A50,Reference!$A$3:$A$122,0),MATCH(E$7,Reference!$D$1:$G$1,0))),"",INDEX(Reference!$D$3:$G$122,MATCH($A50,Reference!$A$3:$A$122,0),MATCH(E$7,Reference!$D$1:$G$1,0)))</f>
        <v>4</v>
      </c>
      <c r="F50" s="13">
        <f t="shared" si="3"/>
        <v>0</v>
      </c>
      <c r="G50" s="12" t="str">
        <f>IF(ISBLANK(INDEX(Reference!$D$3:$G$122,MATCH($A50,Reference!$A$3:$A$122,0),MATCH(G$7,Reference!$D$1:$G$1,0))),"",INDEX(Reference!$D$3:$G$122,MATCH($A50,Reference!$A$3:$A$122,0),MATCH(G$7,Reference!$D$1:$G$1,0)))</f>
        <v/>
      </c>
      <c r="H50" s="14">
        <f t="shared" si="4"/>
        <v>0</v>
      </c>
      <c r="I50" s="12">
        <f>IF(ISBLANK(INDEX(Reference!$D$3:$G$122,MATCH($A50,Reference!$A$3:$A$122,0),MATCH(I$7,Reference!$D$1:$G$1,0))),"",INDEX(Reference!$D$3:$G$122,MATCH($A50,Reference!$A$3:$A$122,0),MATCH(I$7,Reference!$D$1:$G$1,0)))</f>
        <v>4</v>
      </c>
      <c r="J50" s="13">
        <f t="shared" si="5"/>
        <v>0</v>
      </c>
      <c r="K50" s="15">
        <f t="shared" si="6"/>
        <v>0</v>
      </c>
    </row>
    <row r="51" spans="1:11" x14ac:dyDescent="0.25">
      <c r="A51" s="3" t="s">
        <v>74</v>
      </c>
      <c r="B51" s="1" t="s">
        <v>75</v>
      </c>
      <c r="C51" s="10" t="s">
        <v>10</v>
      </c>
      <c r="D51" s="56">
        <v>0</v>
      </c>
      <c r="E51" s="11">
        <f>IF(ISBLANK(INDEX(Reference!$D$3:$G$122,MATCH($A51,Reference!$A$3:$A$122,0),MATCH(E$7,Reference!$D$1:$G$1,0))),"",INDEX(Reference!$D$3:$G$122,MATCH($A51,Reference!$A$3:$A$122,0),MATCH(E$7,Reference!$D$1:$G$1,0)))</f>
        <v>1</v>
      </c>
      <c r="F51" s="13">
        <f t="shared" si="3"/>
        <v>0</v>
      </c>
      <c r="G51" s="12">
        <f>IF(ISBLANK(INDEX(Reference!$D$3:$G$122,MATCH($A51,Reference!$A$3:$A$122,0),MATCH(G$7,Reference!$D$1:$G$1,0))),"",INDEX(Reference!$D$3:$G$122,MATCH($A51,Reference!$A$3:$A$122,0),MATCH(G$7,Reference!$D$1:$G$1,0)))</f>
        <v>1</v>
      </c>
      <c r="H51" s="14">
        <f t="shared" si="4"/>
        <v>0</v>
      </c>
      <c r="I51" s="12">
        <f>IF(ISBLANK(INDEX(Reference!$D$3:$G$122,MATCH($A51,Reference!$A$3:$A$122,0),MATCH(I$7,Reference!$D$1:$G$1,0))),"",INDEX(Reference!$D$3:$G$122,MATCH($A51,Reference!$A$3:$A$122,0),MATCH(I$7,Reference!$D$1:$G$1,0)))</f>
        <v>3</v>
      </c>
      <c r="J51" s="13">
        <f t="shared" si="5"/>
        <v>0</v>
      </c>
      <c r="K51" s="15">
        <f t="shared" si="6"/>
        <v>0</v>
      </c>
    </row>
    <row r="52" spans="1:11" x14ac:dyDescent="0.25">
      <c r="A52" s="3" t="s">
        <v>240</v>
      </c>
      <c r="B52" s="1" t="s">
        <v>241</v>
      </c>
      <c r="C52" s="10" t="s">
        <v>0</v>
      </c>
      <c r="D52" s="56">
        <v>0</v>
      </c>
      <c r="E52" s="11">
        <f>IF(ISBLANK(INDEX(Reference!$D$3:$G$122,MATCH($A52,Reference!$A$3:$A$122,0),MATCH(E$7,Reference!$D$1:$G$1,0))),"",INDEX(Reference!$D$3:$G$122,MATCH($A52,Reference!$A$3:$A$122,0),MATCH(E$7,Reference!$D$1:$G$1,0)))</f>
        <v>160</v>
      </c>
      <c r="F52" s="13">
        <f t="shared" si="3"/>
        <v>0</v>
      </c>
      <c r="G52" s="12" t="str">
        <f>IF(ISBLANK(INDEX(Reference!$D$3:$G$122,MATCH($A52,Reference!$A$3:$A$122,0),MATCH(G$7,Reference!$D$1:$G$1,0))),"",INDEX(Reference!$D$3:$G$122,MATCH($A52,Reference!$A$3:$A$122,0),MATCH(G$7,Reference!$D$1:$G$1,0)))</f>
        <v/>
      </c>
      <c r="H52" s="14">
        <f t="shared" si="4"/>
        <v>0</v>
      </c>
      <c r="I52" s="12" t="str">
        <f>IF(ISBLANK(INDEX(Reference!$D$3:$G$122,MATCH($A52,Reference!$A$3:$A$122,0),MATCH(I$7,Reference!$D$1:$G$1,0))),"",INDEX(Reference!$D$3:$G$122,MATCH($A52,Reference!$A$3:$A$122,0),MATCH(I$7,Reference!$D$1:$G$1,0)))</f>
        <v/>
      </c>
      <c r="J52" s="13">
        <f t="shared" si="5"/>
        <v>0</v>
      </c>
      <c r="K52" s="15">
        <f t="shared" si="6"/>
        <v>0</v>
      </c>
    </row>
    <row r="53" spans="1:11" x14ac:dyDescent="0.25">
      <c r="A53" s="3" t="s">
        <v>105</v>
      </c>
      <c r="B53" s="1" t="s">
        <v>110</v>
      </c>
      <c r="C53" s="10" t="s">
        <v>0</v>
      </c>
      <c r="D53" s="56">
        <v>0</v>
      </c>
      <c r="E53" s="11">
        <f>IF(ISBLANK(INDEX(Reference!$D$3:$G$122,MATCH($A53,Reference!$A$3:$A$122,0),MATCH(E$7,Reference!$D$1:$G$1,0))),"",INDEX(Reference!$D$3:$G$122,MATCH($A53,Reference!$A$3:$A$122,0),MATCH(E$7,Reference!$D$1:$G$1,0)))</f>
        <v>215</v>
      </c>
      <c r="F53" s="13">
        <f t="shared" si="3"/>
        <v>0</v>
      </c>
      <c r="G53" s="12" t="str">
        <f>IF(ISBLANK(INDEX(Reference!$D$3:$G$122,MATCH($A53,Reference!$A$3:$A$122,0),MATCH(G$7,Reference!$D$1:$G$1,0))),"",INDEX(Reference!$D$3:$G$122,MATCH($A53,Reference!$A$3:$A$122,0),MATCH(G$7,Reference!$D$1:$G$1,0)))</f>
        <v/>
      </c>
      <c r="H53" s="14">
        <f t="shared" si="4"/>
        <v>0</v>
      </c>
      <c r="I53" s="12" t="str">
        <f>IF(ISBLANK(INDEX(Reference!$D$3:$G$122,MATCH($A53,Reference!$A$3:$A$122,0),MATCH(I$7,Reference!$D$1:$G$1,0))),"",INDEX(Reference!$D$3:$G$122,MATCH($A53,Reference!$A$3:$A$122,0),MATCH(I$7,Reference!$D$1:$G$1,0)))</f>
        <v/>
      </c>
      <c r="J53" s="13">
        <f t="shared" si="5"/>
        <v>0</v>
      </c>
      <c r="K53" s="15">
        <f t="shared" si="6"/>
        <v>0</v>
      </c>
    </row>
    <row r="54" spans="1:11" x14ac:dyDescent="0.25">
      <c r="A54" s="3" t="s">
        <v>29</v>
      </c>
      <c r="B54" s="1" t="s">
        <v>33</v>
      </c>
      <c r="C54" s="10" t="s">
        <v>0</v>
      </c>
      <c r="D54" s="56">
        <v>0</v>
      </c>
      <c r="E54" s="11">
        <f>IF(ISBLANK(INDEX(Reference!$D$3:$G$122,MATCH($A54,Reference!$A$3:$A$122,0),MATCH(E$7,Reference!$D$1:$G$1,0))),"",INDEX(Reference!$D$3:$G$122,MATCH($A54,Reference!$A$3:$A$122,0),MATCH(E$7,Reference!$D$1:$G$1,0)))</f>
        <v>110</v>
      </c>
      <c r="F54" s="13">
        <f t="shared" si="3"/>
        <v>0</v>
      </c>
      <c r="G54" s="12">
        <f>IF(ISBLANK(INDEX(Reference!$D$3:$G$122,MATCH($A54,Reference!$A$3:$A$122,0),MATCH(G$7,Reference!$D$1:$G$1,0))),"",INDEX(Reference!$D$3:$G$122,MATCH($A54,Reference!$A$3:$A$122,0),MATCH(G$7,Reference!$D$1:$G$1,0)))</f>
        <v>168</v>
      </c>
      <c r="H54" s="14">
        <f t="shared" si="4"/>
        <v>0</v>
      </c>
      <c r="I54" s="12">
        <f>IF(ISBLANK(INDEX(Reference!$D$3:$G$122,MATCH($A54,Reference!$A$3:$A$122,0),MATCH(I$7,Reference!$D$1:$G$1,0))),"",INDEX(Reference!$D$3:$G$122,MATCH($A54,Reference!$A$3:$A$122,0),MATCH(I$7,Reference!$D$1:$G$1,0)))</f>
        <v>190</v>
      </c>
      <c r="J54" s="13">
        <f t="shared" si="5"/>
        <v>0</v>
      </c>
      <c r="K54" s="15">
        <f t="shared" si="6"/>
        <v>0</v>
      </c>
    </row>
    <row r="55" spans="1:11" x14ac:dyDescent="0.25">
      <c r="A55" s="3" t="s">
        <v>129</v>
      </c>
      <c r="B55" s="1" t="s">
        <v>160</v>
      </c>
      <c r="C55" s="10" t="s">
        <v>10</v>
      </c>
      <c r="D55" s="56">
        <v>0</v>
      </c>
      <c r="E55" s="11">
        <f>IF(ISBLANK(INDEX(Reference!$D$3:$G$122,MATCH($A55,Reference!$A$3:$A$122,0),MATCH(E$7,Reference!$D$1:$G$1,0))),"",INDEX(Reference!$D$3:$G$122,MATCH($A55,Reference!$A$3:$A$122,0),MATCH(E$7,Reference!$D$1:$G$1,0)))</f>
        <v>2</v>
      </c>
      <c r="F55" s="13">
        <f t="shared" si="3"/>
        <v>0</v>
      </c>
      <c r="G55" s="12">
        <f>IF(ISBLANK(INDEX(Reference!$D$3:$G$122,MATCH($A55,Reference!$A$3:$A$122,0),MATCH(G$7,Reference!$D$1:$G$1,0))),"",INDEX(Reference!$D$3:$G$122,MATCH($A55,Reference!$A$3:$A$122,0),MATCH(G$7,Reference!$D$1:$G$1,0)))</f>
        <v>2</v>
      </c>
      <c r="H55" s="14">
        <f t="shared" si="4"/>
        <v>0</v>
      </c>
      <c r="I55" s="12" t="str">
        <f>IF(ISBLANK(INDEX(Reference!$D$3:$G$122,MATCH($A55,Reference!$A$3:$A$122,0),MATCH(I$7,Reference!$D$1:$G$1,0))),"",INDEX(Reference!$D$3:$G$122,MATCH($A55,Reference!$A$3:$A$122,0),MATCH(I$7,Reference!$D$1:$G$1,0)))</f>
        <v/>
      </c>
      <c r="J55" s="13">
        <f t="shared" si="5"/>
        <v>0</v>
      </c>
      <c r="K55" s="15">
        <f t="shared" si="6"/>
        <v>0</v>
      </c>
    </row>
    <row r="56" spans="1:11" x14ac:dyDescent="0.25">
      <c r="A56" s="3" t="s">
        <v>201</v>
      </c>
      <c r="B56" s="1" t="s">
        <v>200</v>
      </c>
      <c r="C56" s="10" t="s">
        <v>10</v>
      </c>
      <c r="D56" s="56">
        <v>0</v>
      </c>
      <c r="E56" s="11">
        <f>IF(ISBLANK(INDEX(Reference!$D$3:$G$122,MATCH($A56,Reference!$A$3:$A$122,0),MATCH(E$7,Reference!$D$1:$G$1,0))),"",INDEX(Reference!$D$3:$G$122,MATCH($A56,Reference!$A$3:$A$122,0),MATCH(E$7,Reference!$D$1:$G$1,0)))</f>
        <v>2</v>
      </c>
      <c r="F56" s="13">
        <f t="shared" si="3"/>
        <v>0</v>
      </c>
      <c r="G56" s="12" t="str">
        <f>IF(ISBLANK(INDEX(Reference!$D$3:$G$122,MATCH($A56,Reference!$A$3:$A$122,0),MATCH(G$7,Reference!$D$1:$G$1,0))),"",INDEX(Reference!$D$3:$G$122,MATCH($A56,Reference!$A$3:$A$122,0),MATCH(G$7,Reference!$D$1:$G$1,0)))</f>
        <v/>
      </c>
      <c r="H56" s="14">
        <f t="shared" si="4"/>
        <v>0</v>
      </c>
      <c r="I56" s="12" t="str">
        <f>IF(ISBLANK(INDEX(Reference!$D$3:$G$122,MATCH($A56,Reference!$A$3:$A$122,0),MATCH(I$7,Reference!$D$1:$G$1,0))),"",INDEX(Reference!$D$3:$G$122,MATCH($A56,Reference!$A$3:$A$122,0),MATCH(I$7,Reference!$D$1:$G$1,0)))</f>
        <v/>
      </c>
      <c r="J56" s="13">
        <f t="shared" si="5"/>
        <v>0</v>
      </c>
      <c r="K56" s="15">
        <f t="shared" si="6"/>
        <v>0</v>
      </c>
    </row>
    <row r="57" spans="1:11" x14ac:dyDescent="0.25">
      <c r="A57" s="3" t="s">
        <v>203</v>
      </c>
      <c r="B57" s="1" t="s">
        <v>202</v>
      </c>
      <c r="C57" s="10" t="s">
        <v>10</v>
      </c>
      <c r="D57" s="56">
        <v>0</v>
      </c>
      <c r="E57" s="11">
        <f>IF(ISBLANK(INDEX(Reference!$D$3:$G$122,MATCH($A57,Reference!$A$3:$A$122,0),MATCH(E$7,Reference!$D$1:$G$1,0))),"",INDEX(Reference!$D$3:$G$122,MATCH($A57,Reference!$A$3:$A$122,0),MATCH(E$7,Reference!$D$1:$G$1,0)))</f>
        <v>7</v>
      </c>
      <c r="F57" s="13">
        <f t="shared" si="3"/>
        <v>0</v>
      </c>
      <c r="G57" s="12" t="str">
        <f>IF(ISBLANK(INDEX(Reference!$D$3:$G$122,MATCH($A57,Reference!$A$3:$A$122,0),MATCH(G$7,Reference!$D$1:$G$1,0))),"",INDEX(Reference!$D$3:$G$122,MATCH($A57,Reference!$A$3:$A$122,0),MATCH(G$7,Reference!$D$1:$G$1,0)))</f>
        <v/>
      </c>
      <c r="H57" s="14">
        <f t="shared" si="4"/>
        <v>0</v>
      </c>
      <c r="I57" s="12" t="str">
        <f>IF(ISBLANK(INDEX(Reference!$D$3:$G$122,MATCH($A57,Reference!$A$3:$A$122,0),MATCH(I$7,Reference!$D$1:$G$1,0))),"",INDEX(Reference!$D$3:$G$122,MATCH($A57,Reference!$A$3:$A$122,0),MATCH(I$7,Reference!$D$1:$G$1,0)))</f>
        <v/>
      </c>
      <c r="J57" s="13">
        <f t="shared" si="5"/>
        <v>0</v>
      </c>
      <c r="K57" s="15">
        <f t="shared" si="6"/>
        <v>0</v>
      </c>
    </row>
    <row r="58" spans="1:11" x14ac:dyDescent="0.25">
      <c r="A58" s="3" t="s">
        <v>204</v>
      </c>
      <c r="B58" s="1" t="s">
        <v>205</v>
      </c>
      <c r="C58" s="10" t="s">
        <v>0</v>
      </c>
      <c r="D58" s="56">
        <v>0</v>
      </c>
      <c r="E58" s="11">
        <f>IF(ISBLANK(INDEX(Reference!$D$3:$G$122,MATCH($A58,Reference!$A$3:$A$122,0),MATCH(E$7,Reference!$D$1:$G$1,0))),"",INDEX(Reference!$D$3:$G$122,MATCH($A58,Reference!$A$3:$A$122,0),MATCH(E$7,Reference!$D$1:$G$1,0)))</f>
        <v>722</v>
      </c>
      <c r="F58" s="13">
        <f t="shared" si="3"/>
        <v>0</v>
      </c>
      <c r="G58" s="12" t="str">
        <f>IF(ISBLANK(INDEX(Reference!$D$3:$G$122,MATCH($A58,Reference!$A$3:$A$122,0),MATCH(G$7,Reference!$D$1:$G$1,0))),"",INDEX(Reference!$D$3:$G$122,MATCH($A58,Reference!$A$3:$A$122,0),MATCH(G$7,Reference!$D$1:$G$1,0)))</f>
        <v/>
      </c>
      <c r="H58" s="14">
        <f t="shared" si="4"/>
        <v>0</v>
      </c>
      <c r="I58" s="12" t="str">
        <f>IF(ISBLANK(INDEX(Reference!$D$3:$G$122,MATCH($A58,Reference!$A$3:$A$122,0),MATCH(I$7,Reference!$D$1:$G$1,0))),"",INDEX(Reference!$D$3:$G$122,MATCH($A58,Reference!$A$3:$A$122,0),MATCH(I$7,Reference!$D$1:$G$1,0)))</f>
        <v/>
      </c>
      <c r="J58" s="13">
        <f t="shared" si="5"/>
        <v>0</v>
      </c>
      <c r="K58" s="15">
        <f t="shared" si="6"/>
        <v>0</v>
      </c>
    </row>
    <row r="59" spans="1:11" x14ac:dyDescent="0.25">
      <c r="A59" s="3" t="s">
        <v>130</v>
      </c>
      <c r="B59" s="1" t="s">
        <v>161</v>
      </c>
      <c r="C59" s="10" t="s">
        <v>10</v>
      </c>
      <c r="D59" s="56">
        <v>0</v>
      </c>
      <c r="E59" s="11" t="str">
        <f>IF(ISBLANK(INDEX(Reference!$D$3:$G$122,MATCH($A59,Reference!$A$3:$A$122,0),MATCH(E$7,Reference!$D$1:$G$1,0))),"",INDEX(Reference!$D$3:$G$122,MATCH($A59,Reference!$A$3:$A$122,0),MATCH(E$7,Reference!$D$1:$G$1,0)))</f>
        <v/>
      </c>
      <c r="F59" s="13">
        <f t="shared" si="3"/>
        <v>0</v>
      </c>
      <c r="G59" s="12">
        <f>IF(ISBLANK(INDEX(Reference!$D$3:$G$122,MATCH($A59,Reference!$A$3:$A$122,0),MATCH(G$7,Reference!$D$1:$G$1,0))),"",INDEX(Reference!$D$3:$G$122,MATCH($A59,Reference!$A$3:$A$122,0),MATCH(G$7,Reference!$D$1:$G$1,0)))</f>
        <v>1</v>
      </c>
      <c r="H59" s="14">
        <f t="shared" si="4"/>
        <v>0</v>
      </c>
      <c r="I59" s="12" t="str">
        <f>IF(ISBLANK(INDEX(Reference!$D$3:$G$122,MATCH($A59,Reference!$A$3:$A$122,0),MATCH(I$7,Reference!$D$1:$G$1,0))),"",INDEX(Reference!$D$3:$G$122,MATCH($A59,Reference!$A$3:$A$122,0),MATCH(I$7,Reference!$D$1:$G$1,0)))</f>
        <v/>
      </c>
      <c r="J59" s="13">
        <f t="shared" si="5"/>
        <v>0</v>
      </c>
      <c r="K59" s="15">
        <f t="shared" si="6"/>
        <v>0</v>
      </c>
    </row>
    <row r="60" spans="1:11" x14ac:dyDescent="0.25">
      <c r="A60" s="3" t="s">
        <v>242</v>
      </c>
      <c r="B60" s="1" t="s">
        <v>243</v>
      </c>
      <c r="C60" s="10" t="s">
        <v>0</v>
      </c>
      <c r="D60" s="56">
        <v>0</v>
      </c>
      <c r="E60" s="11">
        <f>IF(ISBLANK(INDEX(Reference!$D$3:$G$122,MATCH($A60,Reference!$A$3:$A$122,0),MATCH(E$7,Reference!$D$1:$G$1,0))),"",INDEX(Reference!$D$3:$G$122,MATCH($A60,Reference!$A$3:$A$122,0),MATCH(E$7,Reference!$D$1:$G$1,0)))</f>
        <v>160</v>
      </c>
      <c r="F60" s="13">
        <f t="shared" si="3"/>
        <v>0</v>
      </c>
      <c r="G60" s="12" t="str">
        <f>IF(ISBLANK(INDEX(Reference!$D$3:$G$122,MATCH($A60,Reference!$A$3:$A$122,0),MATCH(G$7,Reference!$D$1:$G$1,0))),"",INDEX(Reference!$D$3:$G$122,MATCH($A60,Reference!$A$3:$A$122,0),MATCH(G$7,Reference!$D$1:$G$1,0)))</f>
        <v/>
      </c>
      <c r="H60" s="14">
        <f t="shared" si="4"/>
        <v>0</v>
      </c>
      <c r="I60" s="12" t="str">
        <f>IF(ISBLANK(INDEX(Reference!$D$3:$G$122,MATCH($A60,Reference!$A$3:$A$122,0),MATCH(I$7,Reference!$D$1:$G$1,0))),"",INDEX(Reference!$D$3:$G$122,MATCH($A60,Reference!$A$3:$A$122,0),MATCH(I$7,Reference!$D$1:$G$1,0)))</f>
        <v/>
      </c>
      <c r="J60" s="13">
        <f t="shared" si="5"/>
        <v>0</v>
      </c>
      <c r="K60" s="15">
        <f t="shared" si="6"/>
        <v>0</v>
      </c>
    </row>
    <row r="61" spans="1:11" x14ac:dyDescent="0.25">
      <c r="A61" s="3" t="s">
        <v>206</v>
      </c>
      <c r="B61" s="1" t="s">
        <v>207</v>
      </c>
      <c r="C61" s="10" t="s">
        <v>0</v>
      </c>
      <c r="D61" s="56">
        <v>0</v>
      </c>
      <c r="E61" s="11">
        <f>IF(ISBLANK(INDEX(Reference!$D$3:$G$122,MATCH($A61,Reference!$A$3:$A$122,0),MATCH(E$7,Reference!$D$1:$G$1,0))),"",INDEX(Reference!$D$3:$G$122,MATCH($A61,Reference!$A$3:$A$122,0),MATCH(E$7,Reference!$D$1:$G$1,0)))</f>
        <v>215</v>
      </c>
      <c r="F61" s="13">
        <f t="shared" si="3"/>
        <v>0</v>
      </c>
      <c r="G61" s="12" t="str">
        <f>IF(ISBLANK(INDEX(Reference!$D$3:$G$122,MATCH($A61,Reference!$A$3:$A$122,0),MATCH(G$7,Reference!$D$1:$G$1,0))),"",INDEX(Reference!$D$3:$G$122,MATCH($A61,Reference!$A$3:$A$122,0),MATCH(G$7,Reference!$D$1:$G$1,0)))</f>
        <v/>
      </c>
      <c r="H61" s="14">
        <f t="shared" si="4"/>
        <v>0</v>
      </c>
      <c r="I61" s="12" t="str">
        <f>IF(ISBLANK(INDEX(Reference!$D$3:$G$122,MATCH($A61,Reference!$A$3:$A$122,0),MATCH(I$7,Reference!$D$1:$G$1,0))),"",INDEX(Reference!$D$3:$G$122,MATCH($A61,Reference!$A$3:$A$122,0),MATCH(I$7,Reference!$D$1:$G$1,0)))</f>
        <v/>
      </c>
      <c r="J61" s="13">
        <f t="shared" si="5"/>
        <v>0</v>
      </c>
      <c r="K61" s="15">
        <f t="shared" si="6"/>
        <v>0</v>
      </c>
    </row>
    <row r="62" spans="1:11" x14ac:dyDescent="0.25">
      <c r="A62" s="3" t="s">
        <v>248</v>
      </c>
      <c r="B62" s="1" t="s">
        <v>249</v>
      </c>
      <c r="C62" s="10" t="s">
        <v>0</v>
      </c>
      <c r="D62" s="56">
        <v>0</v>
      </c>
      <c r="E62" s="11">
        <f>IF(ISBLANK(INDEX(Reference!$D$3:$G$122,MATCH($A62,Reference!$A$3:$A$122,0),MATCH(E$7,Reference!$D$1:$G$1,0))),"",INDEX(Reference!$D$3:$G$122,MATCH($A62,Reference!$A$3:$A$122,0),MATCH(E$7,Reference!$D$1:$G$1,0)))</f>
        <v>110</v>
      </c>
      <c r="F62" s="13">
        <f t="shared" si="3"/>
        <v>0</v>
      </c>
      <c r="G62" s="12">
        <f>IF(ISBLANK(INDEX(Reference!$D$3:$G$122,MATCH($A62,Reference!$A$3:$A$122,0),MATCH(G$7,Reference!$D$1:$G$1,0))),"",INDEX(Reference!$D$3:$G$122,MATCH($A62,Reference!$A$3:$A$122,0),MATCH(G$7,Reference!$D$1:$G$1,0)))</f>
        <v>168</v>
      </c>
      <c r="H62" s="14">
        <f t="shared" si="4"/>
        <v>0</v>
      </c>
      <c r="I62" s="12">
        <f>IF(ISBLANK(INDEX(Reference!$D$3:$G$122,MATCH($A62,Reference!$A$3:$A$122,0),MATCH(I$7,Reference!$D$1:$G$1,0))),"",INDEX(Reference!$D$3:$G$122,MATCH($A62,Reference!$A$3:$A$122,0),MATCH(I$7,Reference!$D$1:$G$1,0)))</f>
        <v>190</v>
      </c>
      <c r="J62" s="13">
        <f t="shared" si="5"/>
        <v>0</v>
      </c>
      <c r="K62" s="15">
        <f t="shared" si="6"/>
        <v>0</v>
      </c>
    </row>
    <row r="63" spans="1:11" x14ac:dyDescent="0.25">
      <c r="A63" s="3" t="s">
        <v>212</v>
      </c>
      <c r="B63" s="1" t="s">
        <v>208</v>
      </c>
      <c r="C63" s="10" t="s">
        <v>10</v>
      </c>
      <c r="D63" s="56">
        <v>0</v>
      </c>
      <c r="E63" s="11">
        <f>IF(ISBLANK(INDEX(Reference!$D$3:$G$122,MATCH($A63,Reference!$A$3:$A$122,0),MATCH(E$7,Reference!$D$1:$G$1,0))),"",INDEX(Reference!$D$3:$G$122,MATCH($A63,Reference!$A$3:$A$122,0),MATCH(E$7,Reference!$D$1:$G$1,0)))</f>
        <v>2</v>
      </c>
      <c r="F63" s="13">
        <f t="shared" si="3"/>
        <v>0</v>
      </c>
      <c r="G63" s="12">
        <f>IF(ISBLANK(INDEX(Reference!$D$3:$G$122,MATCH($A63,Reference!$A$3:$A$122,0),MATCH(G$7,Reference!$D$1:$G$1,0))),"",INDEX(Reference!$D$3:$G$122,MATCH($A63,Reference!$A$3:$A$122,0),MATCH(G$7,Reference!$D$1:$G$1,0)))</f>
        <v>2</v>
      </c>
      <c r="H63" s="14">
        <f t="shared" si="4"/>
        <v>0</v>
      </c>
      <c r="I63" s="12" t="str">
        <f>IF(ISBLANK(INDEX(Reference!$D$3:$G$122,MATCH($A63,Reference!$A$3:$A$122,0),MATCH(I$7,Reference!$D$1:$G$1,0))),"",INDEX(Reference!$D$3:$G$122,MATCH($A63,Reference!$A$3:$A$122,0),MATCH(I$7,Reference!$D$1:$G$1,0)))</f>
        <v/>
      </c>
      <c r="J63" s="13">
        <f t="shared" si="5"/>
        <v>0</v>
      </c>
      <c r="K63" s="15">
        <f t="shared" si="6"/>
        <v>0</v>
      </c>
    </row>
    <row r="64" spans="1:11" x14ac:dyDescent="0.25">
      <c r="A64" s="3" t="s">
        <v>213</v>
      </c>
      <c r="B64" s="1" t="s">
        <v>209</v>
      </c>
      <c r="C64" s="10" t="s">
        <v>10</v>
      </c>
      <c r="D64" s="56">
        <v>0</v>
      </c>
      <c r="E64" s="11">
        <f>IF(ISBLANK(INDEX(Reference!$D$3:$G$122,MATCH($A64,Reference!$A$3:$A$122,0),MATCH(E$7,Reference!$D$1:$G$1,0))),"",INDEX(Reference!$D$3:$G$122,MATCH($A64,Reference!$A$3:$A$122,0),MATCH(E$7,Reference!$D$1:$G$1,0)))</f>
        <v>2</v>
      </c>
      <c r="F64" s="13">
        <f t="shared" si="3"/>
        <v>0</v>
      </c>
      <c r="G64" s="12" t="str">
        <f>IF(ISBLANK(INDEX(Reference!$D$3:$G$122,MATCH($A64,Reference!$A$3:$A$122,0),MATCH(G$7,Reference!$D$1:$G$1,0))),"",INDEX(Reference!$D$3:$G$122,MATCH($A64,Reference!$A$3:$A$122,0),MATCH(G$7,Reference!$D$1:$G$1,0)))</f>
        <v/>
      </c>
      <c r="H64" s="14">
        <f t="shared" si="4"/>
        <v>0</v>
      </c>
      <c r="I64" s="12" t="str">
        <f>IF(ISBLANK(INDEX(Reference!$D$3:$G$122,MATCH($A64,Reference!$A$3:$A$122,0),MATCH(I$7,Reference!$D$1:$G$1,0))),"",INDEX(Reference!$D$3:$G$122,MATCH($A64,Reference!$A$3:$A$122,0),MATCH(I$7,Reference!$D$1:$G$1,0)))</f>
        <v/>
      </c>
      <c r="J64" s="13">
        <f t="shared" si="5"/>
        <v>0</v>
      </c>
      <c r="K64" s="15">
        <f t="shared" si="6"/>
        <v>0</v>
      </c>
    </row>
    <row r="65" spans="1:11" x14ac:dyDescent="0.25">
      <c r="A65" s="3" t="s">
        <v>214</v>
      </c>
      <c r="B65" s="1" t="s">
        <v>210</v>
      </c>
      <c r="C65" s="10" t="s">
        <v>10</v>
      </c>
      <c r="D65" s="56">
        <v>0</v>
      </c>
      <c r="E65" s="11">
        <f>IF(ISBLANK(INDEX(Reference!$D$3:$G$122,MATCH($A65,Reference!$A$3:$A$122,0),MATCH(E$7,Reference!$D$1:$G$1,0))),"",INDEX(Reference!$D$3:$G$122,MATCH($A65,Reference!$A$3:$A$122,0),MATCH(E$7,Reference!$D$1:$G$1,0)))</f>
        <v>7</v>
      </c>
      <c r="F65" s="13">
        <f t="shared" si="3"/>
        <v>0</v>
      </c>
      <c r="G65" s="12" t="str">
        <f>IF(ISBLANK(INDEX(Reference!$D$3:$G$122,MATCH($A65,Reference!$A$3:$A$122,0),MATCH(G$7,Reference!$D$1:$G$1,0))),"",INDEX(Reference!$D$3:$G$122,MATCH($A65,Reference!$A$3:$A$122,0),MATCH(G$7,Reference!$D$1:$G$1,0)))</f>
        <v/>
      </c>
      <c r="H65" s="14">
        <f t="shared" si="4"/>
        <v>0</v>
      </c>
      <c r="I65" s="12" t="str">
        <f>IF(ISBLANK(INDEX(Reference!$D$3:$G$122,MATCH($A65,Reference!$A$3:$A$122,0),MATCH(I$7,Reference!$D$1:$G$1,0))),"",INDEX(Reference!$D$3:$G$122,MATCH($A65,Reference!$A$3:$A$122,0),MATCH(I$7,Reference!$D$1:$G$1,0)))</f>
        <v/>
      </c>
      <c r="J65" s="13">
        <f t="shared" si="5"/>
        <v>0</v>
      </c>
      <c r="K65" s="15">
        <f t="shared" si="6"/>
        <v>0</v>
      </c>
    </row>
    <row r="66" spans="1:11" x14ac:dyDescent="0.25">
      <c r="A66" s="3" t="s">
        <v>30</v>
      </c>
      <c r="B66" s="1" t="s">
        <v>211</v>
      </c>
      <c r="C66" s="10" t="s">
        <v>0</v>
      </c>
      <c r="D66" s="56">
        <v>0</v>
      </c>
      <c r="E66" s="11">
        <f>IF(ISBLANK(INDEX(Reference!$D$3:$G$122,MATCH($A66,Reference!$A$3:$A$122,0),MATCH(E$7,Reference!$D$1:$G$1,0))),"",INDEX(Reference!$D$3:$G$122,MATCH($A66,Reference!$A$3:$A$122,0),MATCH(E$7,Reference!$D$1:$G$1,0)))</f>
        <v>722</v>
      </c>
      <c r="F66" s="13">
        <f t="shared" si="3"/>
        <v>0</v>
      </c>
      <c r="G66" s="12" t="str">
        <f>IF(ISBLANK(INDEX(Reference!$D$3:$G$122,MATCH($A66,Reference!$A$3:$A$122,0),MATCH(G$7,Reference!$D$1:$G$1,0))),"",INDEX(Reference!$D$3:$G$122,MATCH($A66,Reference!$A$3:$A$122,0),MATCH(G$7,Reference!$D$1:$G$1,0)))</f>
        <v/>
      </c>
      <c r="H66" s="14">
        <f t="shared" si="4"/>
        <v>0</v>
      </c>
      <c r="I66" s="12" t="str">
        <f>IF(ISBLANK(INDEX(Reference!$D$3:$G$122,MATCH($A66,Reference!$A$3:$A$122,0),MATCH(I$7,Reference!$D$1:$G$1,0))),"",INDEX(Reference!$D$3:$G$122,MATCH($A66,Reference!$A$3:$A$122,0),MATCH(I$7,Reference!$D$1:$G$1,0)))</f>
        <v/>
      </c>
      <c r="J66" s="13">
        <f t="shared" si="5"/>
        <v>0</v>
      </c>
      <c r="K66" s="15">
        <f t="shared" si="6"/>
        <v>0</v>
      </c>
    </row>
    <row r="67" spans="1:11" x14ac:dyDescent="0.25">
      <c r="A67" s="3" t="s">
        <v>250</v>
      </c>
      <c r="B67" s="1" t="s">
        <v>251</v>
      </c>
      <c r="C67" s="10" t="s">
        <v>10</v>
      </c>
      <c r="D67" s="56">
        <v>0</v>
      </c>
      <c r="E67" s="11" t="str">
        <f>IF(ISBLANK(INDEX(Reference!$D$3:$G$122,MATCH($A67,Reference!$A$3:$A$122,0),MATCH(E$7,Reference!$D$1:$G$1,0))),"",INDEX(Reference!$D$3:$G$122,MATCH($A67,Reference!$A$3:$A$122,0),MATCH(E$7,Reference!$D$1:$G$1,0)))</f>
        <v/>
      </c>
      <c r="F67" s="13">
        <f t="shared" si="3"/>
        <v>0</v>
      </c>
      <c r="G67" s="12">
        <f>IF(ISBLANK(INDEX(Reference!$D$3:$G$122,MATCH($A67,Reference!$A$3:$A$122,0),MATCH(G$7,Reference!$D$1:$G$1,0))),"",INDEX(Reference!$D$3:$G$122,MATCH($A67,Reference!$A$3:$A$122,0),MATCH(G$7,Reference!$D$1:$G$1,0)))</f>
        <v>1</v>
      </c>
      <c r="H67" s="14">
        <f t="shared" si="4"/>
        <v>0</v>
      </c>
      <c r="I67" s="12" t="str">
        <f>IF(ISBLANK(INDEX(Reference!$D$3:$G$122,MATCH($A67,Reference!$A$3:$A$122,0),MATCH(I$7,Reference!$D$1:$G$1,0))),"",INDEX(Reference!$D$3:$G$122,MATCH($A67,Reference!$A$3:$A$122,0),MATCH(I$7,Reference!$D$1:$G$1,0)))</f>
        <v/>
      </c>
      <c r="J67" s="13">
        <f t="shared" si="5"/>
        <v>0</v>
      </c>
      <c r="K67" s="15">
        <f t="shared" si="6"/>
        <v>0</v>
      </c>
    </row>
    <row r="68" spans="1:11" x14ac:dyDescent="0.25">
      <c r="A68" s="3" t="s">
        <v>31</v>
      </c>
      <c r="B68" s="1" t="s">
        <v>34</v>
      </c>
      <c r="C68" s="10" t="s">
        <v>10</v>
      </c>
      <c r="D68" s="56">
        <v>0</v>
      </c>
      <c r="E68" s="11">
        <f>IF(ISBLANK(INDEX(Reference!$D$3:$G$122,MATCH($A68,Reference!$A$3:$A$122,0),MATCH(E$7,Reference!$D$1:$G$1,0))),"",INDEX(Reference!$D$3:$G$122,MATCH($A68,Reference!$A$3:$A$122,0),MATCH(E$7,Reference!$D$1:$G$1,0)))</f>
        <v>11</v>
      </c>
      <c r="F68" s="13">
        <f t="shared" si="3"/>
        <v>0</v>
      </c>
      <c r="G68" s="12" t="str">
        <f>IF(ISBLANK(INDEX(Reference!$D$3:$G$122,MATCH($A68,Reference!$A$3:$A$122,0),MATCH(G$7,Reference!$D$1:$G$1,0))),"",INDEX(Reference!$D$3:$G$122,MATCH($A68,Reference!$A$3:$A$122,0),MATCH(G$7,Reference!$D$1:$G$1,0)))</f>
        <v/>
      </c>
      <c r="H68" s="14">
        <f t="shared" si="4"/>
        <v>0</v>
      </c>
      <c r="I68" s="12" t="str">
        <f>IF(ISBLANK(INDEX(Reference!$D$3:$G$122,MATCH($A68,Reference!$A$3:$A$122,0),MATCH(I$7,Reference!$D$1:$G$1,0))),"",INDEX(Reference!$D$3:$G$122,MATCH($A68,Reference!$A$3:$A$122,0),MATCH(I$7,Reference!$D$1:$G$1,0)))</f>
        <v/>
      </c>
      <c r="J68" s="13">
        <f t="shared" si="5"/>
        <v>0</v>
      </c>
      <c r="K68" s="15">
        <f t="shared" si="6"/>
        <v>0</v>
      </c>
    </row>
    <row r="69" spans="1:11" x14ac:dyDescent="0.25">
      <c r="A69" s="3" t="s">
        <v>32</v>
      </c>
      <c r="B69" s="1" t="s">
        <v>72</v>
      </c>
      <c r="C69" s="10" t="s">
        <v>10</v>
      </c>
      <c r="D69" s="56">
        <v>0</v>
      </c>
      <c r="E69" s="11">
        <f>IF(ISBLANK(INDEX(Reference!$D$3:$G$122,MATCH($A69,Reference!$A$3:$A$122,0),MATCH(E$7,Reference!$D$1:$G$1,0))),"",INDEX(Reference!$D$3:$G$122,MATCH($A69,Reference!$A$3:$A$122,0),MATCH(E$7,Reference!$D$1:$G$1,0)))</f>
        <v>32</v>
      </c>
      <c r="F69" s="13">
        <f t="shared" si="3"/>
        <v>0</v>
      </c>
      <c r="G69" s="12">
        <f>IF(ISBLANK(INDEX(Reference!$D$3:$G$122,MATCH($A69,Reference!$A$3:$A$122,0),MATCH(G$7,Reference!$D$1:$G$1,0))),"",INDEX(Reference!$D$3:$G$122,MATCH($A69,Reference!$A$3:$A$122,0),MATCH(G$7,Reference!$D$1:$G$1,0)))</f>
        <v>12</v>
      </c>
      <c r="H69" s="14">
        <f t="shared" si="4"/>
        <v>0</v>
      </c>
      <c r="I69" s="12" t="str">
        <f>IF(ISBLANK(INDEX(Reference!$D$3:$G$122,MATCH($A69,Reference!$A$3:$A$122,0),MATCH(I$7,Reference!$D$1:$G$1,0))),"",INDEX(Reference!$D$3:$G$122,MATCH($A69,Reference!$A$3:$A$122,0),MATCH(I$7,Reference!$D$1:$G$1,0)))</f>
        <v/>
      </c>
      <c r="J69" s="13">
        <f t="shared" si="5"/>
        <v>0</v>
      </c>
      <c r="K69" s="15">
        <f t="shared" si="6"/>
        <v>0</v>
      </c>
    </row>
    <row r="70" spans="1:11" x14ac:dyDescent="0.25">
      <c r="A70" s="3" t="s">
        <v>44</v>
      </c>
      <c r="B70" s="1" t="s">
        <v>46</v>
      </c>
      <c r="C70" s="10" t="s">
        <v>0</v>
      </c>
      <c r="D70" s="56">
        <v>0</v>
      </c>
      <c r="E70" s="11">
        <f>IF(ISBLANK(INDEX(Reference!$D$3:$G$122,MATCH($A70,Reference!$A$3:$A$122,0),MATCH(E$7,Reference!$D$1:$G$1,0))),"",INDEX(Reference!$D$3:$G$122,MATCH($A70,Reference!$A$3:$A$122,0),MATCH(E$7,Reference!$D$1:$G$1,0)))</f>
        <v>780</v>
      </c>
      <c r="F70" s="13">
        <f t="shared" si="3"/>
        <v>0</v>
      </c>
      <c r="G70" s="12">
        <f>IF(ISBLANK(INDEX(Reference!$D$3:$G$122,MATCH($A70,Reference!$A$3:$A$122,0),MATCH(G$7,Reference!$D$1:$G$1,0))),"",INDEX(Reference!$D$3:$G$122,MATCH($A70,Reference!$A$3:$A$122,0),MATCH(G$7,Reference!$D$1:$G$1,0)))</f>
        <v>78</v>
      </c>
      <c r="H70" s="14">
        <f t="shared" si="4"/>
        <v>0</v>
      </c>
      <c r="I70" s="12">
        <f>IF(ISBLANK(INDEX(Reference!$D$3:$G$122,MATCH($A70,Reference!$A$3:$A$122,0),MATCH(I$7,Reference!$D$1:$G$1,0))),"",INDEX(Reference!$D$3:$G$122,MATCH($A70,Reference!$A$3:$A$122,0),MATCH(I$7,Reference!$D$1:$G$1,0)))</f>
        <v>10</v>
      </c>
      <c r="J70" s="13">
        <f t="shared" si="5"/>
        <v>0</v>
      </c>
      <c r="K70" s="15">
        <f t="shared" si="6"/>
        <v>0</v>
      </c>
    </row>
    <row r="71" spans="1:11" x14ac:dyDescent="0.25">
      <c r="A71" s="3" t="s">
        <v>106</v>
      </c>
      <c r="B71" s="1" t="s">
        <v>111</v>
      </c>
      <c r="C71" s="10" t="s">
        <v>0</v>
      </c>
      <c r="D71" s="56">
        <v>0</v>
      </c>
      <c r="E71" s="11" t="str">
        <f>IF(ISBLANK(INDEX(Reference!$D$3:$G$122,MATCH($A71,Reference!$A$3:$A$122,0),MATCH(E$7,Reference!$D$1:$G$1,0))),"",INDEX(Reference!$D$3:$G$122,MATCH($A71,Reference!$A$3:$A$122,0),MATCH(E$7,Reference!$D$1:$G$1,0)))</f>
        <v/>
      </c>
      <c r="F71" s="13">
        <f t="shared" si="3"/>
        <v>0</v>
      </c>
      <c r="G71" s="12" t="str">
        <f>IF(ISBLANK(INDEX(Reference!$D$3:$G$122,MATCH($A71,Reference!$A$3:$A$122,0),MATCH(G$7,Reference!$D$1:$G$1,0))),"",INDEX(Reference!$D$3:$G$122,MATCH($A71,Reference!$A$3:$A$122,0),MATCH(G$7,Reference!$D$1:$G$1,0)))</f>
        <v/>
      </c>
      <c r="H71" s="14">
        <f t="shared" si="4"/>
        <v>0</v>
      </c>
      <c r="I71" s="12">
        <f>IF(ISBLANK(INDEX(Reference!$D$3:$G$122,MATCH($A71,Reference!$A$3:$A$122,0),MATCH(I$7,Reference!$D$1:$G$1,0))),"",INDEX(Reference!$D$3:$G$122,MATCH($A71,Reference!$A$3:$A$122,0),MATCH(I$7,Reference!$D$1:$G$1,0)))</f>
        <v>27</v>
      </c>
      <c r="J71" s="13">
        <f t="shared" si="5"/>
        <v>0</v>
      </c>
      <c r="K71" s="15">
        <f t="shared" si="6"/>
        <v>0</v>
      </c>
    </row>
    <row r="72" spans="1:11" x14ac:dyDescent="0.25">
      <c r="A72" s="3" t="s">
        <v>45</v>
      </c>
      <c r="B72" s="1" t="s">
        <v>47</v>
      </c>
      <c r="C72" s="10" t="s">
        <v>0</v>
      </c>
      <c r="D72" s="56">
        <v>0</v>
      </c>
      <c r="E72" s="11">
        <f>IF(ISBLANK(INDEX(Reference!$D$3:$G$122,MATCH($A72,Reference!$A$3:$A$122,0),MATCH(E$7,Reference!$D$1:$G$1,0))),"",INDEX(Reference!$D$3:$G$122,MATCH($A72,Reference!$A$3:$A$122,0),MATCH(E$7,Reference!$D$1:$G$1,0)))</f>
        <v>15</v>
      </c>
      <c r="F72" s="13">
        <f t="shared" si="3"/>
        <v>0</v>
      </c>
      <c r="G72" s="12">
        <f>IF(ISBLANK(INDEX(Reference!$D$3:$G$122,MATCH($A72,Reference!$A$3:$A$122,0),MATCH(G$7,Reference!$D$1:$G$1,0))),"",INDEX(Reference!$D$3:$G$122,MATCH($A72,Reference!$A$3:$A$122,0),MATCH(G$7,Reference!$D$1:$G$1,0)))</f>
        <v>20</v>
      </c>
      <c r="H72" s="14">
        <f t="shared" si="4"/>
        <v>0</v>
      </c>
      <c r="I72" s="12" t="str">
        <f>IF(ISBLANK(INDEX(Reference!$D$3:$G$122,MATCH($A72,Reference!$A$3:$A$122,0),MATCH(I$7,Reference!$D$1:$G$1,0))),"",INDEX(Reference!$D$3:$G$122,MATCH($A72,Reference!$A$3:$A$122,0),MATCH(I$7,Reference!$D$1:$G$1,0)))</f>
        <v/>
      </c>
      <c r="J72" s="13">
        <f t="shared" si="5"/>
        <v>0</v>
      </c>
      <c r="K72" s="15">
        <f t="shared" si="6"/>
        <v>0</v>
      </c>
    </row>
    <row r="73" spans="1:11" x14ac:dyDescent="0.25">
      <c r="A73" s="3" t="s">
        <v>131</v>
      </c>
      <c r="B73" s="1" t="s">
        <v>162</v>
      </c>
      <c r="C73" s="10" t="s">
        <v>10</v>
      </c>
      <c r="D73" s="56">
        <v>0</v>
      </c>
      <c r="E73" s="11" t="str">
        <f>IF(ISBLANK(INDEX(Reference!$D$3:$G$122,MATCH($A73,Reference!$A$3:$A$122,0),MATCH(E$7,Reference!$D$1:$G$1,0))),"",INDEX(Reference!$D$3:$G$122,MATCH($A73,Reference!$A$3:$A$122,0),MATCH(E$7,Reference!$D$1:$G$1,0)))</f>
        <v/>
      </c>
      <c r="F73" s="13">
        <f t="shared" si="3"/>
        <v>0</v>
      </c>
      <c r="G73" s="12">
        <f>IF(ISBLANK(INDEX(Reference!$D$3:$G$122,MATCH($A73,Reference!$A$3:$A$122,0),MATCH(G$7,Reference!$D$1:$G$1,0))),"",INDEX(Reference!$D$3:$G$122,MATCH($A73,Reference!$A$3:$A$122,0),MATCH(G$7,Reference!$D$1:$G$1,0)))</f>
        <v>1</v>
      </c>
      <c r="H73" s="14">
        <f t="shared" si="4"/>
        <v>0</v>
      </c>
      <c r="I73" s="12" t="str">
        <f>IF(ISBLANK(INDEX(Reference!$D$3:$G$122,MATCH($A73,Reference!$A$3:$A$122,0),MATCH(I$7,Reference!$D$1:$G$1,0))),"",INDEX(Reference!$D$3:$G$122,MATCH($A73,Reference!$A$3:$A$122,0),MATCH(I$7,Reference!$D$1:$G$1,0)))</f>
        <v/>
      </c>
      <c r="J73" s="13">
        <f t="shared" si="5"/>
        <v>0</v>
      </c>
      <c r="K73" s="15">
        <f t="shared" si="6"/>
        <v>0</v>
      </c>
    </row>
    <row r="74" spans="1:11" x14ac:dyDescent="0.25">
      <c r="A74" s="3" t="s">
        <v>132</v>
      </c>
      <c r="B74" s="1" t="s">
        <v>163</v>
      </c>
      <c r="C74" s="10" t="s">
        <v>10</v>
      </c>
      <c r="D74" s="56">
        <v>0</v>
      </c>
      <c r="E74" s="11" t="str">
        <f>IF(ISBLANK(INDEX(Reference!$D$3:$G$122,MATCH($A74,Reference!$A$3:$A$122,0),MATCH(E$7,Reference!$D$1:$G$1,0))),"",INDEX(Reference!$D$3:$G$122,MATCH($A74,Reference!$A$3:$A$122,0),MATCH(E$7,Reference!$D$1:$G$1,0)))</f>
        <v/>
      </c>
      <c r="F74" s="13">
        <f t="shared" si="3"/>
        <v>0</v>
      </c>
      <c r="G74" s="12">
        <f>IF(ISBLANK(INDEX(Reference!$D$3:$G$122,MATCH($A74,Reference!$A$3:$A$122,0),MATCH(G$7,Reference!$D$1:$G$1,0))),"",INDEX(Reference!$D$3:$G$122,MATCH($A74,Reference!$A$3:$A$122,0),MATCH(G$7,Reference!$D$1:$G$1,0)))</f>
        <v>1</v>
      </c>
      <c r="H74" s="14">
        <f t="shared" si="4"/>
        <v>0</v>
      </c>
      <c r="I74" s="12" t="str">
        <f>IF(ISBLANK(INDEX(Reference!$D$3:$G$122,MATCH($A74,Reference!$A$3:$A$122,0),MATCH(I$7,Reference!$D$1:$G$1,0))),"",INDEX(Reference!$D$3:$G$122,MATCH($A74,Reference!$A$3:$A$122,0),MATCH(I$7,Reference!$D$1:$G$1,0)))</f>
        <v/>
      </c>
      <c r="J74" s="13">
        <f t="shared" si="5"/>
        <v>0</v>
      </c>
      <c r="K74" s="15">
        <f t="shared" si="6"/>
        <v>0</v>
      </c>
    </row>
    <row r="75" spans="1:11" x14ac:dyDescent="0.25">
      <c r="A75" s="3" t="s">
        <v>217</v>
      </c>
      <c r="B75" s="1" t="s">
        <v>215</v>
      </c>
      <c r="C75" s="10" t="s">
        <v>0</v>
      </c>
      <c r="D75" s="56">
        <v>0</v>
      </c>
      <c r="E75" s="11">
        <f>IF(ISBLANK(INDEX(Reference!$D$3:$G$122,MATCH($A75,Reference!$A$3:$A$122,0),MATCH(E$7,Reference!$D$1:$G$1,0))),"",INDEX(Reference!$D$3:$G$122,MATCH($A75,Reference!$A$3:$A$122,0),MATCH(E$7,Reference!$D$1:$G$1,0)))</f>
        <v>882</v>
      </c>
      <c r="F75" s="13">
        <f t="shared" si="3"/>
        <v>0</v>
      </c>
      <c r="G75" s="12" t="str">
        <f>IF(ISBLANK(INDEX(Reference!$D$3:$G$122,MATCH($A75,Reference!$A$3:$A$122,0),MATCH(G$7,Reference!$D$1:$G$1,0))),"",INDEX(Reference!$D$3:$G$122,MATCH($A75,Reference!$A$3:$A$122,0),MATCH(G$7,Reference!$D$1:$G$1,0)))</f>
        <v/>
      </c>
      <c r="H75" s="14">
        <f t="shared" si="4"/>
        <v>0</v>
      </c>
      <c r="I75" s="12" t="str">
        <f>IF(ISBLANK(INDEX(Reference!$D$3:$G$122,MATCH($A75,Reference!$A$3:$A$122,0),MATCH(I$7,Reference!$D$1:$G$1,0))),"",INDEX(Reference!$D$3:$G$122,MATCH($A75,Reference!$A$3:$A$122,0),MATCH(I$7,Reference!$D$1:$G$1,0)))</f>
        <v/>
      </c>
      <c r="J75" s="13">
        <f t="shared" si="5"/>
        <v>0</v>
      </c>
      <c r="K75" s="15">
        <f t="shared" si="6"/>
        <v>0</v>
      </c>
    </row>
    <row r="76" spans="1:11" x14ac:dyDescent="0.25">
      <c r="A76" s="3" t="s">
        <v>218</v>
      </c>
      <c r="B76" s="1" t="s">
        <v>216</v>
      </c>
      <c r="C76" s="10" t="s">
        <v>0</v>
      </c>
      <c r="D76" s="56">
        <v>0</v>
      </c>
      <c r="E76" s="11">
        <f>IF(ISBLANK(INDEX(Reference!$D$3:$G$122,MATCH($A76,Reference!$A$3:$A$122,0),MATCH(E$7,Reference!$D$1:$G$1,0))),"",INDEX(Reference!$D$3:$G$122,MATCH($A76,Reference!$A$3:$A$122,0),MATCH(E$7,Reference!$D$1:$G$1,0)))</f>
        <v>215</v>
      </c>
      <c r="F76" s="13">
        <f t="shared" si="3"/>
        <v>0</v>
      </c>
      <c r="G76" s="12" t="str">
        <f>IF(ISBLANK(INDEX(Reference!$D$3:$G$122,MATCH($A76,Reference!$A$3:$A$122,0),MATCH(G$7,Reference!$D$1:$G$1,0))),"",INDEX(Reference!$D$3:$G$122,MATCH($A76,Reference!$A$3:$A$122,0),MATCH(G$7,Reference!$D$1:$G$1,0)))</f>
        <v/>
      </c>
      <c r="H76" s="14">
        <f t="shared" si="4"/>
        <v>0</v>
      </c>
      <c r="I76" s="12" t="str">
        <f>IF(ISBLANK(INDEX(Reference!$D$3:$G$122,MATCH($A76,Reference!$A$3:$A$122,0),MATCH(I$7,Reference!$D$1:$G$1,0))),"",INDEX(Reference!$D$3:$G$122,MATCH($A76,Reference!$A$3:$A$122,0),MATCH(I$7,Reference!$D$1:$G$1,0)))</f>
        <v/>
      </c>
      <c r="J76" s="13">
        <f t="shared" si="5"/>
        <v>0</v>
      </c>
      <c r="K76" s="15">
        <f t="shared" si="6"/>
        <v>0</v>
      </c>
    </row>
    <row r="77" spans="1:11" x14ac:dyDescent="0.25">
      <c r="A77" s="3" t="s">
        <v>133</v>
      </c>
      <c r="B77" s="1" t="s">
        <v>164</v>
      </c>
      <c r="C77" s="10" t="s">
        <v>0</v>
      </c>
      <c r="D77" s="56">
        <v>0</v>
      </c>
      <c r="E77" s="11">
        <f>IF(ISBLANK(INDEX(Reference!$D$3:$G$122,MATCH($A77,Reference!$A$3:$A$122,0),MATCH(E$7,Reference!$D$1:$G$1,0))),"",INDEX(Reference!$D$3:$G$122,MATCH($A77,Reference!$A$3:$A$122,0),MATCH(E$7,Reference!$D$1:$G$1,0)))</f>
        <v>110</v>
      </c>
      <c r="F77" s="13">
        <f t="shared" si="3"/>
        <v>0</v>
      </c>
      <c r="G77" s="12">
        <f>IF(ISBLANK(INDEX(Reference!$D$3:$G$122,MATCH($A77,Reference!$A$3:$A$122,0),MATCH(G$7,Reference!$D$1:$G$1,0))),"",INDEX(Reference!$D$3:$G$122,MATCH($A77,Reference!$A$3:$A$122,0),MATCH(G$7,Reference!$D$1:$G$1,0)))</f>
        <v>168</v>
      </c>
      <c r="H77" s="14">
        <f t="shared" si="4"/>
        <v>0</v>
      </c>
      <c r="I77" s="12">
        <f>IF(ISBLANK(INDEX(Reference!$D$3:$G$122,MATCH($A77,Reference!$A$3:$A$122,0),MATCH(I$7,Reference!$D$1:$G$1,0))),"",INDEX(Reference!$D$3:$G$122,MATCH($A77,Reference!$A$3:$A$122,0),MATCH(I$7,Reference!$D$1:$G$1,0)))</f>
        <v>190</v>
      </c>
      <c r="J77" s="13">
        <f t="shared" si="5"/>
        <v>0</v>
      </c>
      <c r="K77" s="15">
        <f t="shared" ref="K77:K121" si="13">F77+H77+J77</f>
        <v>0</v>
      </c>
    </row>
    <row r="78" spans="1:11" x14ac:dyDescent="0.25">
      <c r="A78" s="3" t="s">
        <v>134</v>
      </c>
      <c r="B78" s="1" t="s">
        <v>165</v>
      </c>
      <c r="C78" s="10" t="s">
        <v>10</v>
      </c>
      <c r="D78" s="56">
        <v>0</v>
      </c>
      <c r="E78" s="11">
        <f>IF(ISBLANK(INDEX(Reference!$D$3:$G$122,MATCH($A78,Reference!$A$3:$A$122,0),MATCH(E$7,Reference!$D$1:$G$1,0))),"",INDEX(Reference!$D$3:$G$122,MATCH($A78,Reference!$A$3:$A$122,0),MATCH(E$7,Reference!$D$1:$G$1,0)))</f>
        <v>2</v>
      </c>
      <c r="F78" s="13">
        <f t="shared" si="3"/>
        <v>0</v>
      </c>
      <c r="G78" s="12">
        <f>IF(ISBLANK(INDEX(Reference!$D$3:$G$122,MATCH($A78,Reference!$A$3:$A$122,0),MATCH(G$7,Reference!$D$1:$G$1,0))),"",INDEX(Reference!$D$3:$G$122,MATCH($A78,Reference!$A$3:$A$122,0),MATCH(G$7,Reference!$D$1:$G$1,0)))</f>
        <v>2</v>
      </c>
      <c r="H78" s="14">
        <f t="shared" si="4"/>
        <v>0</v>
      </c>
      <c r="I78" s="12" t="str">
        <f>IF(ISBLANK(INDEX(Reference!$D$3:$G$122,MATCH($A78,Reference!$A$3:$A$122,0),MATCH(I$7,Reference!$D$1:$G$1,0))),"",INDEX(Reference!$D$3:$G$122,MATCH($A78,Reference!$A$3:$A$122,0),MATCH(I$7,Reference!$D$1:$G$1,0)))</f>
        <v/>
      </c>
      <c r="J78" s="13">
        <f t="shared" si="5"/>
        <v>0</v>
      </c>
      <c r="K78" s="15">
        <f t="shared" si="13"/>
        <v>0</v>
      </c>
    </row>
    <row r="79" spans="1:11" x14ac:dyDescent="0.25">
      <c r="A79" s="3" t="s">
        <v>220</v>
      </c>
      <c r="B79" s="1" t="s">
        <v>219</v>
      </c>
      <c r="C79" s="10" t="s">
        <v>10</v>
      </c>
      <c r="D79" s="56">
        <v>0</v>
      </c>
      <c r="E79" s="11">
        <f>IF(ISBLANK(INDEX(Reference!$D$3:$G$122,MATCH($A79,Reference!$A$3:$A$122,0),MATCH(E$7,Reference!$D$1:$G$1,0))),"",INDEX(Reference!$D$3:$G$122,MATCH($A79,Reference!$A$3:$A$122,0),MATCH(E$7,Reference!$D$1:$G$1,0)))</f>
        <v>2</v>
      </c>
      <c r="F79" s="13">
        <f t="shared" ref="F79:F121" si="14">IFERROR($D79*E79,0)</f>
        <v>0</v>
      </c>
      <c r="G79" s="12" t="str">
        <f>IF(ISBLANK(INDEX(Reference!$D$3:$G$122,MATCH($A79,Reference!$A$3:$A$122,0),MATCH(G$7,Reference!$D$1:$G$1,0))),"",INDEX(Reference!$D$3:$G$122,MATCH($A79,Reference!$A$3:$A$122,0),MATCH(G$7,Reference!$D$1:$G$1,0)))</f>
        <v/>
      </c>
      <c r="H79" s="14">
        <f t="shared" ref="H79:H121" si="15">IFERROR($D79*G79,0)</f>
        <v>0</v>
      </c>
      <c r="I79" s="12" t="str">
        <f>IF(ISBLANK(INDEX(Reference!$D$3:$G$122,MATCH($A79,Reference!$A$3:$A$122,0),MATCH(I$7,Reference!$D$1:$G$1,0))),"",INDEX(Reference!$D$3:$G$122,MATCH($A79,Reference!$A$3:$A$122,0),MATCH(I$7,Reference!$D$1:$G$1,0)))</f>
        <v/>
      </c>
      <c r="J79" s="13">
        <f t="shared" ref="J79:J121" si="16">IFERROR($D79*I79,0)</f>
        <v>0</v>
      </c>
      <c r="K79" s="15">
        <f t="shared" si="13"/>
        <v>0</v>
      </c>
    </row>
    <row r="80" spans="1:11" x14ac:dyDescent="0.25">
      <c r="A80" s="3" t="s">
        <v>221</v>
      </c>
      <c r="B80" s="1" t="s">
        <v>222</v>
      </c>
      <c r="C80" s="10" t="s">
        <v>10</v>
      </c>
      <c r="D80" s="56">
        <v>0</v>
      </c>
      <c r="E80" s="11">
        <f>IF(ISBLANK(INDEX(Reference!$D$3:$G$122,MATCH($A80,Reference!$A$3:$A$122,0),MATCH(E$7,Reference!$D$1:$G$1,0))),"",INDEX(Reference!$D$3:$G$122,MATCH($A80,Reference!$A$3:$A$122,0),MATCH(E$7,Reference!$D$1:$G$1,0)))</f>
        <v>7</v>
      </c>
      <c r="F80" s="13">
        <f t="shared" si="14"/>
        <v>0</v>
      </c>
      <c r="G80" s="12" t="str">
        <f>IF(ISBLANK(INDEX(Reference!$D$3:$G$122,MATCH($A80,Reference!$A$3:$A$122,0),MATCH(G$7,Reference!$D$1:$G$1,0))),"",INDEX(Reference!$D$3:$G$122,MATCH($A80,Reference!$A$3:$A$122,0),MATCH(G$7,Reference!$D$1:$G$1,0)))</f>
        <v/>
      </c>
      <c r="H80" s="14">
        <f t="shared" si="15"/>
        <v>0</v>
      </c>
      <c r="I80" s="12" t="str">
        <f>IF(ISBLANK(INDEX(Reference!$D$3:$G$122,MATCH($A80,Reference!$A$3:$A$122,0),MATCH(I$7,Reference!$D$1:$G$1,0))),"",INDEX(Reference!$D$3:$G$122,MATCH($A80,Reference!$A$3:$A$122,0),MATCH(I$7,Reference!$D$1:$G$1,0)))</f>
        <v/>
      </c>
      <c r="J80" s="13">
        <f t="shared" si="16"/>
        <v>0</v>
      </c>
      <c r="K80" s="15">
        <f t="shared" si="13"/>
        <v>0</v>
      </c>
    </row>
    <row r="81" spans="1:11" x14ac:dyDescent="0.25">
      <c r="A81" s="3" t="s">
        <v>135</v>
      </c>
      <c r="B81" s="1" t="s">
        <v>166</v>
      </c>
      <c r="C81" s="10" t="s">
        <v>10</v>
      </c>
      <c r="D81" s="56">
        <v>0</v>
      </c>
      <c r="E81" s="11" t="str">
        <f>IF(ISBLANK(INDEX(Reference!$D$3:$G$122,MATCH($A81,Reference!$A$3:$A$122,0),MATCH(E$7,Reference!$D$1:$G$1,0))),"",INDEX(Reference!$D$3:$G$122,MATCH($A81,Reference!$A$3:$A$122,0),MATCH(E$7,Reference!$D$1:$G$1,0)))</f>
        <v/>
      </c>
      <c r="F81" s="13">
        <f t="shared" ref="F81:F82" si="17">IFERROR($D81*E81,0)</f>
        <v>0</v>
      </c>
      <c r="G81" s="12">
        <f>IF(ISBLANK(INDEX(Reference!$D$3:$G$122,MATCH($A81,Reference!$A$3:$A$122,0),MATCH(G$7,Reference!$D$1:$G$1,0))),"",INDEX(Reference!$D$3:$G$122,MATCH($A81,Reference!$A$3:$A$122,0),MATCH(G$7,Reference!$D$1:$G$1,0)))</f>
        <v>1</v>
      </c>
      <c r="H81" s="14">
        <f t="shared" ref="H81:H82" si="18">IFERROR($D81*G81,0)</f>
        <v>0</v>
      </c>
      <c r="I81" s="12" t="str">
        <f>IF(ISBLANK(INDEX(Reference!$D$3:$G$122,MATCH($A81,Reference!$A$3:$A$122,0),MATCH(I$7,Reference!$D$1:$G$1,0))),"",INDEX(Reference!$D$3:$G$122,MATCH($A81,Reference!$A$3:$A$122,0),MATCH(I$7,Reference!$D$1:$G$1,0)))</f>
        <v/>
      </c>
      <c r="J81" s="13">
        <f t="shared" ref="J81:J82" si="19">IFERROR($D81*I81,0)</f>
        <v>0</v>
      </c>
      <c r="K81" s="15">
        <f t="shared" si="13"/>
        <v>0</v>
      </c>
    </row>
    <row r="82" spans="1:11" x14ac:dyDescent="0.25">
      <c r="A82" s="3" t="s">
        <v>11</v>
      </c>
      <c r="B82" s="1" t="s">
        <v>73</v>
      </c>
      <c r="C82" s="10" t="s">
        <v>10</v>
      </c>
      <c r="D82" s="56">
        <v>0</v>
      </c>
      <c r="E82" s="11">
        <f>IF(ISBLANK(INDEX(Reference!$D$3:$G$122,MATCH($A82,Reference!$A$3:$A$122,0),MATCH(E$7,Reference!$D$1:$G$1,0))),"",INDEX(Reference!$D$3:$G$122,MATCH($A82,Reference!$A$3:$A$122,0),MATCH(E$7,Reference!$D$1:$G$1,0)))</f>
        <v>1</v>
      </c>
      <c r="F82" s="13">
        <f t="shared" si="17"/>
        <v>0</v>
      </c>
      <c r="G82" s="12">
        <f>IF(ISBLANK(INDEX(Reference!$D$3:$G$122,MATCH($A82,Reference!$A$3:$A$122,0),MATCH(G$7,Reference!$D$1:$G$1,0))),"",INDEX(Reference!$D$3:$G$122,MATCH($A82,Reference!$A$3:$A$122,0),MATCH(G$7,Reference!$D$1:$G$1,0)))</f>
        <v>1</v>
      </c>
      <c r="H82" s="14">
        <f t="shared" si="18"/>
        <v>0</v>
      </c>
      <c r="I82" s="12">
        <f>IF(ISBLANK(INDEX(Reference!$D$3:$G$122,MATCH($A82,Reference!$A$3:$A$122,0),MATCH(I$7,Reference!$D$1:$G$1,0))),"",INDEX(Reference!$D$3:$G$122,MATCH($A82,Reference!$A$3:$A$122,0),MATCH(I$7,Reference!$D$1:$G$1,0)))</f>
        <v>1</v>
      </c>
      <c r="J82" s="13">
        <f t="shared" si="19"/>
        <v>0</v>
      </c>
      <c r="K82" s="15">
        <f t="shared" si="13"/>
        <v>0</v>
      </c>
    </row>
    <row r="83" spans="1:11" x14ac:dyDescent="0.25">
      <c r="A83" s="3" t="s">
        <v>107</v>
      </c>
      <c r="B83" s="1" t="s">
        <v>167</v>
      </c>
      <c r="C83" s="10" t="s">
        <v>10</v>
      </c>
      <c r="D83" s="56">
        <v>0</v>
      </c>
      <c r="E83" s="11">
        <f>IF(ISBLANK(INDEX(Reference!$D$3:$G$122,MATCH($A83,Reference!$A$3:$A$122,0),MATCH(E$7,Reference!$D$1:$G$1,0))),"",INDEX(Reference!$D$3:$G$122,MATCH($A83,Reference!$A$3:$A$122,0),MATCH(E$7,Reference!$D$1:$G$1,0)))</f>
        <v>1</v>
      </c>
      <c r="F83" s="13">
        <f t="shared" si="14"/>
        <v>0</v>
      </c>
      <c r="G83" s="12">
        <f>IF(ISBLANK(INDEX(Reference!$D$3:$G$122,MATCH($A83,Reference!$A$3:$A$122,0),MATCH(G$7,Reference!$D$1:$G$1,0))),"",INDEX(Reference!$D$3:$G$122,MATCH($A83,Reference!$A$3:$A$122,0),MATCH(G$7,Reference!$D$1:$G$1,0)))</f>
        <v>1</v>
      </c>
      <c r="H83" s="14">
        <f t="shared" si="15"/>
        <v>0</v>
      </c>
      <c r="I83" s="12">
        <f>IF(ISBLANK(INDEX(Reference!$D$3:$G$122,MATCH($A83,Reference!$A$3:$A$122,0),MATCH(I$7,Reference!$D$1:$G$1,0))),"",INDEX(Reference!$D$3:$G$122,MATCH($A83,Reference!$A$3:$A$122,0),MATCH(I$7,Reference!$D$1:$G$1,0)))</f>
        <v>1</v>
      </c>
      <c r="J83" s="13">
        <f t="shared" si="16"/>
        <v>0</v>
      </c>
      <c r="K83" s="15">
        <f t="shared" si="13"/>
        <v>0</v>
      </c>
    </row>
    <row r="84" spans="1:11" x14ac:dyDescent="0.25">
      <c r="A84" s="3" t="s">
        <v>108</v>
      </c>
      <c r="B84" s="1" t="s">
        <v>168</v>
      </c>
      <c r="C84" s="10" t="s">
        <v>10</v>
      </c>
      <c r="D84" s="57">
        <v>0</v>
      </c>
      <c r="E84" s="11">
        <f>IF(ISBLANK(INDEX(Reference!$D$3:$G$122,MATCH($A84,Reference!$A$3:$A$122,0),MATCH(E$7,Reference!$D$1:$G$1,0))),"",INDEX(Reference!$D$3:$G$122,MATCH($A84,Reference!$A$3:$A$122,0),MATCH(E$7,Reference!$D$1:$G$1,0)))</f>
        <v>1</v>
      </c>
      <c r="F84" s="13">
        <f t="shared" si="14"/>
        <v>0</v>
      </c>
      <c r="G84" s="12">
        <f>IF(ISBLANK(INDEX(Reference!$D$3:$G$122,MATCH($A84,Reference!$A$3:$A$122,0),MATCH(G$7,Reference!$D$1:$G$1,0))),"",INDEX(Reference!$D$3:$G$122,MATCH($A84,Reference!$A$3:$A$122,0),MATCH(G$7,Reference!$D$1:$G$1,0)))</f>
        <v>1</v>
      </c>
      <c r="H84" s="14">
        <f t="shared" si="15"/>
        <v>0</v>
      </c>
      <c r="I84" s="12">
        <f>IF(ISBLANK(INDEX(Reference!$D$3:$G$122,MATCH($A84,Reference!$A$3:$A$122,0),MATCH(I$7,Reference!$D$1:$G$1,0))),"",INDEX(Reference!$D$3:$G$122,MATCH($A84,Reference!$A$3:$A$122,0),MATCH(I$7,Reference!$D$1:$G$1,0)))</f>
        <v>1</v>
      </c>
      <c r="J84" s="13">
        <f t="shared" si="16"/>
        <v>0</v>
      </c>
      <c r="K84" s="15">
        <f t="shared" si="13"/>
        <v>0</v>
      </c>
    </row>
    <row r="85" spans="1:11" x14ac:dyDescent="0.25">
      <c r="A85" s="3" t="s">
        <v>109</v>
      </c>
      <c r="B85" s="1" t="s">
        <v>169</v>
      </c>
      <c r="C85" s="10" t="s">
        <v>10</v>
      </c>
      <c r="D85" s="56">
        <v>0</v>
      </c>
      <c r="E85" s="11">
        <f>IF(ISBLANK(INDEX(Reference!$D$3:$G$122,MATCH($A85,Reference!$A$3:$A$122,0),MATCH(E$7,Reference!$D$1:$G$1,0))),"",INDEX(Reference!$D$3:$G$122,MATCH($A85,Reference!$A$3:$A$122,0),MATCH(E$7,Reference!$D$1:$G$1,0)))</f>
        <v>1</v>
      </c>
      <c r="F85" s="13">
        <f t="shared" si="14"/>
        <v>0</v>
      </c>
      <c r="G85" s="12">
        <f>IF(ISBLANK(INDEX(Reference!$D$3:$G$122,MATCH($A85,Reference!$A$3:$A$122,0),MATCH(G$7,Reference!$D$1:$G$1,0))),"",INDEX(Reference!$D$3:$G$122,MATCH($A85,Reference!$A$3:$A$122,0),MATCH(G$7,Reference!$D$1:$G$1,0)))</f>
        <v>1</v>
      </c>
      <c r="H85" s="14">
        <f t="shared" si="15"/>
        <v>0</v>
      </c>
      <c r="I85" s="12">
        <f>IF(ISBLANK(INDEX(Reference!$D$3:$G$122,MATCH($A85,Reference!$A$3:$A$122,0),MATCH(I$7,Reference!$D$1:$G$1,0))),"",INDEX(Reference!$D$3:$G$122,MATCH($A85,Reference!$A$3:$A$122,0),MATCH(I$7,Reference!$D$1:$G$1,0)))</f>
        <v>1</v>
      </c>
      <c r="J85" s="13">
        <f t="shared" si="16"/>
        <v>0</v>
      </c>
      <c r="K85" s="15">
        <f t="shared" si="13"/>
        <v>0</v>
      </c>
    </row>
    <row r="86" spans="1:11" x14ac:dyDescent="0.25">
      <c r="A86" s="3" t="s">
        <v>136</v>
      </c>
      <c r="B86" s="1" t="s">
        <v>170</v>
      </c>
      <c r="C86" s="10" t="s">
        <v>10</v>
      </c>
      <c r="D86" s="57">
        <v>0</v>
      </c>
      <c r="E86" s="11">
        <f>IF(ISBLANK(INDEX(Reference!$D$3:$G$122,MATCH($A86,Reference!$A$3:$A$122,0),MATCH(E$7,Reference!$D$1:$G$1,0))),"",INDEX(Reference!$D$3:$G$122,MATCH($A86,Reference!$A$3:$A$122,0),MATCH(E$7,Reference!$D$1:$G$1,0)))</f>
        <v>1</v>
      </c>
      <c r="F86" s="13">
        <f t="shared" si="14"/>
        <v>0</v>
      </c>
      <c r="G86" s="12">
        <f>IF(ISBLANK(INDEX(Reference!$D$3:$G$122,MATCH($A86,Reference!$A$3:$A$122,0),MATCH(G$7,Reference!$D$1:$G$1,0))),"",INDEX(Reference!$D$3:$G$122,MATCH($A86,Reference!$A$3:$A$122,0),MATCH(G$7,Reference!$D$1:$G$1,0)))</f>
        <v>1</v>
      </c>
      <c r="H86" s="14">
        <f t="shared" si="15"/>
        <v>0</v>
      </c>
      <c r="I86" s="12">
        <f>IF(ISBLANK(INDEX(Reference!$D$3:$G$122,MATCH($A86,Reference!$A$3:$A$122,0),MATCH(I$7,Reference!$D$1:$G$1,0))),"",INDEX(Reference!$D$3:$G$122,MATCH($A86,Reference!$A$3:$A$122,0),MATCH(I$7,Reference!$D$1:$G$1,0)))</f>
        <v>1</v>
      </c>
      <c r="J86" s="13">
        <f t="shared" si="16"/>
        <v>0</v>
      </c>
      <c r="K86" s="15">
        <f t="shared" si="13"/>
        <v>0</v>
      </c>
    </row>
    <row r="87" spans="1:11" x14ac:dyDescent="0.25">
      <c r="A87" s="3" t="s">
        <v>12</v>
      </c>
      <c r="B87" s="1" t="s">
        <v>76</v>
      </c>
      <c r="C87" s="10" t="s">
        <v>10</v>
      </c>
      <c r="D87" s="56">
        <v>0</v>
      </c>
      <c r="E87" s="11">
        <f>IF(ISBLANK(INDEX(Reference!$D$3:$G$122,MATCH($A87,Reference!$A$3:$A$122,0),MATCH(E$7,Reference!$D$1:$G$1,0))),"",INDEX(Reference!$D$3:$G$122,MATCH($A87,Reference!$A$3:$A$122,0),MATCH(E$7,Reference!$D$1:$G$1,0)))</f>
        <v>6</v>
      </c>
      <c r="F87" s="13">
        <f t="shared" si="14"/>
        <v>0</v>
      </c>
      <c r="G87" s="12">
        <f>IF(ISBLANK(INDEX(Reference!$D$3:$G$122,MATCH($A87,Reference!$A$3:$A$122,0),MATCH(G$7,Reference!$D$1:$G$1,0))),"",INDEX(Reference!$D$3:$G$122,MATCH($A87,Reference!$A$3:$A$122,0),MATCH(G$7,Reference!$D$1:$G$1,0)))</f>
        <v>8</v>
      </c>
      <c r="H87" s="14">
        <f t="shared" si="15"/>
        <v>0</v>
      </c>
      <c r="I87" s="12" t="str">
        <f>IF(ISBLANK(INDEX(Reference!$D$3:$G$122,MATCH($A87,Reference!$A$3:$A$122,0),MATCH(I$7,Reference!$D$1:$G$1,0))),"",INDEX(Reference!$D$3:$G$122,MATCH($A87,Reference!$A$3:$A$122,0),MATCH(I$7,Reference!$D$1:$G$1,0)))</f>
        <v/>
      </c>
      <c r="J87" s="13">
        <f t="shared" si="16"/>
        <v>0</v>
      </c>
      <c r="K87" s="15">
        <f t="shared" si="13"/>
        <v>0</v>
      </c>
    </row>
    <row r="88" spans="1:11" x14ac:dyDescent="0.25">
      <c r="A88" s="3" t="s">
        <v>13</v>
      </c>
      <c r="B88" s="1" t="s">
        <v>77</v>
      </c>
      <c r="C88" s="10" t="s">
        <v>10</v>
      </c>
      <c r="D88" s="56">
        <v>0</v>
      </c>
      <c r="E88" s="11">
        <f>IF(ISBLANK(INDEX(Reference!$D$3:$G$122,MATCH($A88,Reference!$A$3:$A$122,0),MATCH(E$7,Reference!$D$1:$G$1,0))),"",INDEX(Reference!$D$3:$G$122,MATCH($A88,Reference!$A$3:$A$122,0),MATCH(E$7,Reference!$D$1:$G$1,0)))</f>
        <v>1</v>
      </c>
      <c r="F88" s="13">
        <f t="shared" si="14"/>
        <v>0</v>
      </c>
      <c r="G88" s="12">
        <f>IF(ISBLANK(INDEX(Reference!$D$3:$G$122,MATCH($A88,Reference!$A$3:$A$122,0),MATCH(G$7,Reference!$D$1:$G$1,0))),"",INDEX(Reference!$D$3:$G$122,MATCH($A88,Reference!$A$3:$A$122,0),MATCH(G$7,Reference!$D$1:$G$1,0)))</f>
        <v>1</v>
      </c>
      <c r="H88" s="14">
        <f t="shared" si="15"/>
        <v>0</v>
      </c>
      <c r="I88" s="12" t="str">
        <f>IF(ISBLANK(INDEX(Reference!$D$3:$G$122,MATCH($A88,Reference!$A$3:$A$122,0),MATCH(I$7,Reference!$D$1:$G$1,0))),"",INDEX(Reference!$D$3:$G$122,MATCH($A88,Reference!$A$3:$A$122,0),MATCH(I$7,Reference!$D$1:$G$1,0)))</f>
        <v/>
      </c>
      <c r="J88" s="13">
        <f t="shared" si="16"/>
        <v>0</v>
      </c>
      <c r="K88" s="15">
        <f t="shared" si="13"/>
        <v>0</v>
      </c>
    </row>
    <row r="89" spans="1:11" x14ac:dyDescent="0.25">
      <c r="A89" s="3" t="s">
        <v>14</v>
      </c>
      <c r="B89" s="1" t="s">
        <v>78</v>
      </c>
      <c r="C89" s="10" t="s">
        <v>10</v>
      </c>
      <c r="D89" s="56">
        <v>0</v>
      </c>
      <c r="E89" s="11">
        <f>IF(ISBLANK(INDEX(Reference!$D$3:$G$122,MATCH($A89,Reference!$A$3:$A$122,0),MATCH(E$7,Reference!$D$1:$G$1,0))),"",INDEX(Reference!$D$3:$G$122,MATCH($A89,Reference!$A$3:$A$122,0),MATCH(E$7,Reference!$D$1:$G$1,0)))</f>
        <v>6</v>
      </c>
      <c r="F89" s="13">
        <f t="shared" si="14"/>
        <v>0</v>
      </c>
      <c r="G89" s="12">
        <f>IF(ISBLANK(INDEX(Reference!$D$3:$G$122,MATCH($A89,Reference!$A$3:$A$122,0),MATCH(G$7,Reference!$D$1:$G$1,0))),"",INDEX(Reference!$D$3:$G$122,MATCH($A89,Reference!$A$3:$A$122,0),MATCH(G$7,Reference!$D$1:$G$1,0)))</f>
        <v>8</v>
      </c>
      <c r="H89" s="14">
        <f t="shared" si="15"/>
        <v>0</v>
      </c>
      <c r="I89" s="12">
        <f>IF(ISBLANK(INDEX(Reference!$D$3:$G$122,MATCH($A89,Reference!$A$3:$A$122,0),MATCH(I$7,Reference!$D$1:$G$1,0))),"",INDEX(Reference!$D$3:$G$122,MATCH($A89,Reference!$A$3:$A$122,0),MATCH(I$7,Reference!$D$1:$G$1,0)))</f>
        <v>12</v>
      </c>
      <c r="J89" s="13">
        <f t="shared" si="16"/>
        <v>0</v>
      </c>
      <c r="K89" s="15">
        <f t="shared" si="13"/>
        <v>0</v>
      </c>
    </row>
    <row r="90" spans="1:11" x14ac:dyDescent="0.25">
      <c r="A90" s="3" t="s">
        <v>15</v>
      </c>
      <c r="B90" s="1" t="s">
        <v>79</v>
      </c>
      <c r="C90" s="10" t="s">
        <v>10</v>
      </c>
      <c r="D90" s="56">
        <v>0</v>
      </c>
      <c r="E90" s="11">
        <f>IF(ISBLANK(INDEX(Reference!$D$3:$G$122,MATCH($A90,Reference!$A$3:$A$122,0),MATCH(E$7,Reference!$D$1:$G$1,0))),"",INDEX(Reference!$D$3:$G$122,MATCH($A90,Reference!$A$3:$A$122,0),MATCH(E$7,Reference!$D$1:$G$1,0)))</f>
        <v>1</v>
      </c>
      <c r="F90" s="13">
        <f t="shared" si="14"/>
        <v>0</v>
      </c>
      <c r="G90" s="12">
        <f>IF(ISBLANK(INDEX(Reference!$D$3:$G$122,MATCH($A90,Reference!$A$3:$A$122,0),MATCH(G$7,Reference!$D$1:$G$1,0))),"",INDEX(Reference!$D$3:$G$122,MATCH($A90,Reference!$A$3:$A$122,0),MATCH(G$7,Reference!$D$1:$G$1,0)))</f>
        <v>2</v>
      </c>
      <c r="H90" s="14">
        <f t="shared" si="15"/>
        <v>0</v>
      </c>
      <c r="I90" s="12" t="str">
        <f>IF(ISBLANK(INDEX(Reference!$D$3:$G$122,MATCH($A90,Reference!$A$3:$A$122,0),MATCH(I$7,Reference!$D$1:$G$1,0))),"",INDEX(Reference!$D$3:$G$122,MATCH($A90,Reference!$A$3:$A$122,0),MATCH(I$7,Reference!$D$1:$G$1,0)))</f>
        <v/>
      </c>
      <c r="J90" s="13">
        <f t="shared" si="16"/>
        <v>0</v>
      </c>
      <c r="K90" s="15">
        <f t="shared" si="13"/>
        <v>0</v>
      </c>
    </row>
    <row r="91" spans="1:11" x14ac:dyDescent="0.25">
      <c r="A91" s="3" t="s">
        <v>16</v>
      </c>
      <c r="B91" s="1" t="s">
        <v>80</v>
      </c>
      <c r="C91" s="10" t="s">
        <v>10</v>
      </c>
      <c r="D91" s="56">
        <v>0</v>
      </c>
      <c r="E91" s="11">
        <f>IF(ISBLANK(INDEX(Reference!$D$3:$G$122,MATCH($A91,Reference!$A$3:$A$122,0),MATCH(E$7,Reference!$D$1:$G$1,0))),"",INDEX(Reference!$D$3:$G$122,MATCH($A91,Reference!$A$3:$A$122,0),MATCH(E$7,Reference!$D$1:$G$1,0)))</f>
        <v>6</v>
      </c>
      <c r="F91" s="13">
        <f t="shared" si="14"/>
        <v>0</v>
      </c>
      <c r="G91" s="12">
        <f>IF(ISBLANK(INDEX(Reference!$D$3:$G$122,MATCH($A91,Reference!$A$3:$A$122,0),MATCH(G$7,Reference!$D$1:$G$1,0))),"",INDEX(Reference!$D$3:$G$122,MATCH($A91,Reference!$A$3:$A$122,0),MATCH(G$7,Reference!$D$1:$G$1,0)))</f>
        <v>8</v>
      </c>
      <c r="H91" s="14">
        <f t="shared" si="15"/>
        <v>0</v>
      </c>
      <c r="I91" s="12">
        <f>IF(ISBLANK(INDEX(Reference!$D$3:$G$122,MATCH($A91,Reference!$A$3:$A$122,0),MATCH(I$7,Reference!$D$1:$G$1,0))),"",INDEX(Reference!$D$3:$G$122,MATCH($A91,Reference!$A$3:$A$122,0),MATCH(I$7,Reference!$D$1:$G$1,0)))</f>
        <v>16</v>
      </c>
      <c r="J91" s="13">
        <f t="shared" si="16"/>
        <v>0</v>
      </c>
      <c r="K91" s="15">
        <f t="shared" si="13"/>
        <v>0</v>
      </c>
    </row>
    <row r="92" spans="1:11" x14ac:dyDescent="0.25">
      <c r="A92" s="3" t="s">
        <v>17</v>
      </c>
      <c r="B92" s="1" t="s">
        <v>81</v>
      </c>
      <c r="C92" s="10" t="s">
        <v>10</v>
      </c>
      <c r="D92" s="56">
        <v>0</v>
      </c>
      <c r="E92" s="11">
        <f>IF(ISBLANK(INDEX(Reference!$D$3:$G$122,MATCH($A92,Reference!$A$3:$A$122,0),MATCH(E$7,Reference!$D$1:$G$1,0))),"",INDEX(Reference!$D$3:$G$122,MATCH($A92,Reference!$A$3:$A$122,0),MATCH(E$7,Reference!$D$1:$G$1,0)))</f>
        <v>1</v>
      </c>
      <c r="F92" s="13">
        <f t="shared" si="14"/>
        <v>0</v>
      </c>
      <c r="G92" s="12">
        <f>IF(ISBLANK(INDEX(Reference!$D$3:$G$122,MATCH($A92,Reference!$A$3:$A$122,0),MATCH(G$7,Reference!$D$1:$G$1,0))),"",INDEX(Reference!$D$3:$G$122,MATCH($A92,Reference!$A$3:$A$122,0),MATCH(G$7,Reference!$D$1:$G$1,0)))</f>
        <v>1</v>
      </c>
      <c r="H92" s="14">
        <f t="shared" si="15"/>
        <v>0</v>
      </c>
      <c r="I92" s="12" t="str">
        <f>IF(ISBLANK(INDEX(Reference!$D$3:$G$122,MATCH($A92,Reference!$A$3:$A$122,0),MATCH(I$7,Reference!$D$1:$G$1,0))),"",INDEX(Reference!$D$3:$G$122,MATCH($A92,Reference!$A$3:$A$122,0),MATCH(I$7,Reference!$D$1:$G$1,0)))</f>
        <v/>
      </c>
      <c r="J92" s="13">
        <f t="shared" si="16"/>
        <v>0</v>
      </c>
      <c r="K92" s="15">
        <f t="shared" si="13"/>
        <v>0</v>
      </c>
    </row>
    <row r="93" spans="1:11" x14ac:dyDescent="0.25">
      <c r="A93" s="3" t="s">
        <v>18</v>
      </c>
      <c r="B93" s="1" t="s">
        <v>82</v>
      </c>
      <c r="C93" s="10" t="s">
        <v>10</v>
      </c>
      <c r="D93" s="56">
        <v>0</v>
      </c>
      <c r="E93" s="11">
        <f>IF(ISBLANK(INDEX(Reference!$D$3:$G$122,MATCH($A93,Reference!$A$3:$A$122,0),MATCH(E$7,Reference!$D$1:$G$1,0))),"",INDEX(Reference!$D$3:$G$122,MATCH($A93,Reference!$A$3:$A$122,0),MATCH(E$7,Reference!$D$1:$G$1,0)))</f>
        <v>2</v>
      </c>
      <c r="F93" s="13">
        <f t="shared" si="14"/>
        <v>0</v>
      </c>
      <c r="G93" s="12">
        <f>IF(ISBLANK(INDEX(Reference!$D$3:$G$122,MATCH($A93,Reference!$A$3:$A$122,0),MATCH(G$7,Reference!$D$1:$G$1,0))),"",INDEX(Reference!$D$3:$G$122,MATCH($A93,Reference!$A$3:$A$122,0),MATCH(G$7,Reference!$D$1:$G$1,0)))</f>
        <v>2</v>
      </c>
      <c r="H93" s="14">
        <f t="shared" si="15"/>
        <v>0</v>
      </c>
      <c r="I93" s="12">
        <f>IF(ISBLANK(INDEX(Reference!$D$3:$G$122,MATCH($A93,Reference!$A$3:$A$122,0),MATCH(I$7,Reference!$D$1:$G$1,0))),"",INDEX(Reference!$D$3:$G$122,MATCH($A93,Reference!$A$3:$A$122,0),MATCH(I$7,Reference!$D$1:$G$1,0)))</f>
        <v>2</v>
      </c>
      <c r="J93" s="13">
        <f t="shared" si="16"/>
        <v>0</v>
      </c>
      <c r="K93" s="15">
        <f t="shared" si="13"/>
        <v>0</v>
      </c>
    </row>
    <row r="94" spans="1:11" x14ac:dyDescent="0.25">
      <c r="A94" s="3" t="s">
        <v>137</v>
      </c>
      <c r="B94" s="1" t="s">
        <v>171</v>
      </c>
      <c r="C94" s="10" t="s">
        <v>10</v>
      </c>
      <c r="D94" s="56">
        <v>0</v>
      </c>
      <c r="E94" s="11">
        <f>IF(ISBLANK(INDEX(Reference!$D$3:$G$122,MATCH($A94,Reference!$A$3:$A$122,0),MATCH(E$7,Reference!$D$1:$G$1,0))),"",INDEX(Reference!$D$3:$G$122,MATCH($A94,Reference!$A$3:$A$122,0),MATCH(E$7,Reference!$D$1:$G$1,0)))</f>
        <v>7</v>
      </c>
      <c r="F94" s="13">
        <f t="shared" si="14"/>
        <v>0</v>
      </c>
      <c r="G94" s="12">
        <f>IF(ISBLANK(INDEX(Reference!$D$3:$G$122,MATCH($A94,Reference!$A$3:$A$122,0),MATCH(G$7,Reference!$D$1:$G$1,0))),"",INDEX(Reference!$D$3:$G$122,MATCH($A94,Reference!$A$3:$A$122,0),MATCH(G$7,Reference!$D$1:$G$1,0)))</f>
        <v>8</v>
      </c>
      <c r="H94" s="14">
        <f t="shared" si="15"/>
        <v>0</v>
      </c>
      <c r="I94" s="12">
        <f>IF(ISBLANK(INDEX(Reference!$D$3:$G$122,MATCH($A94,Reference!$A$3:$A$122,0),MATCH(I$7,Reference!$D$1:$G$1,0))),"",INDEX(Reference!$D$3:$G$122,MATCH($A94,Reference!$A$3:$A$122,0),MATCH(I$7,Reference!$D$1:$G$1,0)))</f>
        <v>8</v>
      </c>
      <c r="J94" s="13">
        <f t="shared" si="16"/>
        <v>0</v>
      </c>
      <c r="K94" s="15">
        <f t="shared" si="13"/>
        <v>0</v>
      </c>
    </row>
    <row r="95" spans="1:11" x14ac:dyDescent="0.25">
      <c r="A95" s="3" t="s">
        <v>138</v>
      </c>
      <c r="B95" s="1" t="s">
        <v>172</v>
      </c>
      <c r="C95" s="10" t="s">
        <v>10</v>
      </c>
      <c r="D95" s="56">
        <v>0</v>
      </c>
      <c r="E95" s="11" t="str">
        <f>IF(ISBLANK(INDEX(Reference!$D$3:$G$122,MATCH($A95,Reference!$A$3:$A$122,0),MATCH(E$7,Reference!$D$1:$G$1,0))),"",INDEX(Reference!$D$3:$G$122,MATCH($A95,Reference!$A$3:$A$122,0),MATCH(E$7,Reference!$D$1:$G$1,0)))</f>
        <v/>
      </c>
      <c r="F95" s="13">
        <f t="shared" si="14"/>
        <v>0</v>
      </c>
      <c r="G95" s="12">
        <f>IF(ISBLANK(INDEX(Reference!$D$3:$G$122,MATCH($A95,Reference!$A$3:$A$122,0),MATCH(G$7,Reference!$D$1:$G$1,0))),"",INDEX(Reference!$D$3:$G$122,MATCH($A95,Reference!$A$3:$A$122,0),MATCH(G$7,Reference!$D$1:$G$1,0)))</f>
        <v>1</v>
      </c>
      <c r="H95" s="14">
        <f t="shared" si="15"/>
        <v>0</v>
      </c>
      <c r="I95" s="12" t="str">
        <f>IF(ISBLANK(INDEX(Reference!$D$3:$G$122,MATCH($A95,Reference!$A$3:$A$122,0),MATCH(I$7,Reference!$D$1:$G$1,0))),"",INDEX(Reference!$D$3:$G$122,MATCH($A95,Reference!$A$3:$A$122,0),MATCH(I$7,Reference!$D$1:$G$1,0)))</f>
        <v/>
      </c>
      <c r="J95" s="13">
        <f t="shared" si="16"/>
        <v>0</v>
      </c>
      <c r="K95" s="15">
        <f t="shared" si="13"/>
        <v>0</v>
      </c>
    </row>
    <row r="96" spans="1:11" x14ac:dyDescent="0.25">
      <c r="A96" s="3" t="s">
        <v>19</v>
      </c>
      <c r="B96" s="1" t="s">
        <v>83</v>
      </c>
      <c r="C96" s="10" t="s">
        <v>0</v>
      </c>
      <c r="D96" s="56">
        <v>0</v>
      </c>
      <c r="E96" s="11">
        <f>IF(ISBLANK(INDEX(Reference!$D$3:$G$122,MATCH($A96,Reference!$A$3:$A$122,0),MATCH(E$7,Reference!$D$1:$G$1,0))),"",INDEX(Reference!$D$3:$G$122,MATCH($A96,Reference!$A$3:$A$122,0),MATCH(E$7,Reference!$D$1:$G$1,0)))</f>
        <v>125</v>
      </c>
      <c r="F96" s="13">
        <f t="shared" si="14"/>
        <v>0</v>
      </c>
      <c r="G96" s="12">
        <f>IF(ISBLANK(INDEX(Reference!$D$3:$G$122,MATCH($A96,Reference!$A$3:$A$122,0),MATCH(G$7,Reference!$D$1:$G$1,0))),"",INDEX(Reference!$D$3:$G$122,MATCH($A96,Reference!$A$3:$A$122,0),MATCH(G$7,Reference!$D$1:$G$1,0)))</f>
        <v>193</v>
      </c>
      <c r="H96" s="14">
        <f t="shared" si="15"/>
        <v>0</v>
      </c>
      <c r="I96" s="12">
        <f>IF(ISBLANK(INDEX(Reference!$D$3:$G$122,MATCH($A96,Reference!$A$3:$A$122,0),MATCH(I$7,Reference!$D$1:$G$1,0))),"",INDEX(Reference!$D$3:$G$122,MATCH($A96,Reference!$A$3:$A$122,0),MATCH(I$7,Reference!$D$1:$G$1,0)))</f>
        <v>187</v>
      </c>
      <c r="J96" s="13">
        <f t="shared" si="16"/>
        <v>0</v>
      </c>
      <c r="K96" s="15">
        <f t="shared" si="13"/>
        <v>0</v>
      </c>
    </row>
    <row r="97" spans="1:11" x14ac:dyDescent="0.25">
      <c r="A97" s="3" t="s">
        <v>139</v>
      </c>
      <c r="B97" s="1" t="s">
        <v>173</v>
      </c>
      <c r="C97" s="10" t="s">
        <v>0</v>
      </c>
      <c r="D97" s="56">
        <v>0</v>
      </c>
      <c r="E97" s="11">
        <f>IF(ISBLANK(INDEX(Reference!$D$3:$G$122,MATCH($A97,Reference!$A$3:$A$122,0),MATCH(E$7,Reference!$D$1:$G$1,0))),"",INDEX(Reference!$D$3:$G$122,MATCH($A97,Reference!$A$3:$A$122,0),MATCH(E$7,Reference!$D$1:$G$1,0)))</f>
        <v>1225</v>
      </c>
      <c r="F97" s="13">
        <f t="shared" si="14"/>
        <v>0</v>
      </c>
      <c r="G97" s="12">
        <f>IF(ISBLANK(INDEX(Reference!$D$3:$G$122,MATCH($A97,Reference!$A$3:$A$122,0),MATCH(G$7,Reference!$D$1:$G$1,0))),"",INDEX(Reference!$D$3:$G$122,MATCH($A97,Reference!$A$3:$A$122,0),MATCH(G$7,Reference!$D$1:$G$1,0)))</f>
        <v>1366</v>
      </c>
      <c r="H97" s="14">
        <f t="shared" si="15"/>
        <v>0</v>
      </c>
      <c r="I97" s="12">
        <f>IF(ISBLANK(INDEX(Reference!$D$3:$G$122,MATCH($A97,Reference!$A$3:$A$122,0),MATCH(I$7,Reference!$D$1:$G$1,0))),"",INDEX(Reference!$D$3:$G$122,MATCH($A97,Reference!$A$3:$A$122,0),MATCH(I$7,Reference!$D$1:$G$1,0)))</f>
        <v>656</v>
      </c>
      <c r="J97" s="13">
        <f t="shared" si="16"/>
        <v>0</v>
      </c>
      <c r="K97" s="15">
        <f t="shared" si="13"/>
        <v>0</v>
      </c>
    </row>
    <row r="98" spans="1:11" x14ac:dyDescent="0.25">
      <c r="A98" s="3" t="s">
        <v>140</v>
      </c>
      <c r="B98" s="2" t="s">
        <v>174</v>
      </c>
      <c r="C98" s="10" t="s">
        <v>0</v>
      </c>
      <c r="D98" s="56">
        <v>0</v>
      </c>
      <c r="E98" s="11">
        <f>IF(ISBLANK(INDEX(Reference!$D$3:$G$122,MATCH($A98,Reference!$A$3:$A$122,0),MATCH(E$7,Reference!$D$1:$G$1,0))),"",INDEX(Reference!$D$3:$G$122,MATCH($A98,Reference!$A$3:$A$122,0),MATCH(E$7,Reference!$D$1:$G$1,0)))</f>
        <v>125</v>
      </c>
      <c r="F98" s="13">
        <f t="shared" si="14"/>
        <v>0</v>
      </c>
      <c r="G98" s="12">
        <f>IF(ISBLANK(INDEX(Reference!$D$3:$G$122,MATCH($A98,Reference!$A$3:$A$122,0),MATCH(G$7,Reference!$D$1:$G$1,0))),"",INDEX(Reference!$D$3:$G$122,MATCH($A98,Reference!$A$3:$A$122,0),MATCH(G$7,Reference!$D$1:$G$1,0)))</f>
        <v>171</v>
      </c>
      <c r="H98" s="14">
        <f t="shared" si="15"/>
        <v>0</v>
      </c>
      <c r="I98" s="12">
        <f>IF(ISBLANK(INDEX(Reference!$D$3:$G$122,MATCH($A98,Reference!$A$3:$A$122,0),MATCH(I$7,Reference!$D$1:$G$1,0))),"",INDEX(Reference!$D$3:$G$122,MATCH($A98,Reference!$A$3:$A$122,0),MATCH(I$7,Reference!$D$1:$G$1,0)))</f>
        <v>176</v>
      </c>
      <c r="J98" s="13">
        <f t="shared" si="16"/>
        <v>0</v>
      </c>
      <c r="K98" s="15">
        <f t="shared" si="13"/>
        <v>0</v>
      </c>
    </row>
    <row r="99" spans="1:11" x14ac:dyDescent="0.25">
      <c r="A99" s="3" t="s">
        <v>141</v>
      </c>
      <c r="B99" s="1" t="s">
        <v>175</v>
      </c>
      <c r="C99" s="10" t="s">
        <v>10</v>
      </c>
      <c r="D99" s="56">
        <v>0</v>
      </c>
      <c r="E99" s="11" t="str">
        <f>IF(ISBLANK(INDEX(Reference!$D$3:$G$122,MATCH($A99,Reference!$A$3:$A$122,0),MATCH(E$7,Reference!$D$1:$G$1,0))),"",INDEX(Reference!$D$3:$G$122,MATCH($A99,Reference!$A$3:$A$122,0),MATCH(E$7,Reference!$D$1:$G$1,0)))</f>
        <v/>
      </c>
      <c r="F99" s="13">
        <f t="shared" si="14"/>
        <v>0</v>
      </c>
      <c r="G99" s="12" t="str">
        <f>IF(ISBLANK(INDEX(Reference!$D$3:$G$122,MATCH($A99,Reference!$A$3:$A$122,0),MATCH(G$7,Reference!$D$1:$G$1,0))),"",INDEX(Reference!$D$3:$G$122,MATCH($A99,Reference!$A$3:$A$122,0),MATCH(G$7,Reference!$D$1:$G$1,0)))</f>
        <v/>
      </c>
      <c r="H99" s="14">
        <f t="shared" si="15"/>
        <v>0</v>
      </c>
      <c r="I99" s="12">
        <f>IF(ISBLANK(INDEX(Reference!$D$3:$G$122,MATCH($A99,Reference!$A$3:$A$122,0),MATCH(I$7,Reference!$D$1:$G$1,0))),"",INDEX(Reference!$D$3:$G$122,MATCH($A99,Reference!$A$3:$A$122,0),MATCH(I$7,Reference!$D$1:$G$1,0)))</f>
        <v>2</v>
      </c>
      <c r="J99" s="13">
        <f t="shared" si="16"/>
        <v>0</v>
      </c>
      <c r="K99" s="15">
        <f t="shared" si="13"/>
        <v>0</v>
      </c>
    </row>
    <row r="100" spans="1:11" x14ac:dyDescent="0.25">
      <c r="A100" s="3" t="s">
        <v>227</v>
      </c>
      <c r="B100" s="1" t="s">
        <v>226</v>
      </c>
      <c r="C100" s="10" t="s">
        <v>10</v>
      </c>
      <c r="D100" s="56">
        <v>0</v>
      </c>
      <c r="E100" s="11" t="str">
        <f>IF(ISBLANK(INDEX(Reference!$D$3:$G$122,MATCH($A100,Reference!$A$3:$A$122,0),MATCH(E$7,Reference!$D$1:$G$1,0))),"",INDEX(Reference!$D$3:$G$122,MATCH($A100,Reference!$A$3:$A$122,0),MATCH(E$7,Reference!$D$1:$G$1,0)))</f>
        <v/>
      </c>
      <c r="F100" s="13">
        <f t="shared" si="14"/>
        <v>0</v>
      </c>
      <c r="G100" s="12">
        <f>IF(ISBLANK(INDEX(Reference!$D$3:$G$122,MATCH($A100,Reference!$A$3:$A$122,0),MATCH(G$7,Reference!$D$1:$G$1,0))),"",INDEX(Reference!$D$3:$G$122,MATCH($A100,Reference!$A$3:$A$122,0),MATCH(G$7,Reference!$D$1:$G$1,0)))</f>
        <v>1</v>
      </c>
      <c r="H100" s="14">
        <f t="shared" si="15"/>
        <v>0</v>
      </c>
      <c r="I100" s="12" t="str">
        <f>IF(ISBLANK(INDEX(Reference!$D$3:$G$122,MATCH($A100,Reference!$A$3:$A$122,0),MATCH(I$7,Reference!$D$1:$G$1,0))),"",INDEX(Reference!$D$3:$G$122,MATCH($A100,Reference!$A$3:$A$122,0),MATCH(I$7,Reference!$D$1:$G$1,0)))</f>
        <v/>
      </c>
      <c r="J100" s="13">
        <f t="shared" si="16"/>
        <v>0</v>
      </c>
      <c r="K100" s="15">
        <f t="shared" si="13"/>
        <v>0</v>
      </c>
    </row>
    <row r="101" spans="1:11" x14ac:dyDescent="0.25">
      <c r="A101" s="3" t="s">
        <v>142</v>
      </c>
      <c r="B101" s="1" t="s">
        <v>176</v>
      </c>
      <c r="C101" s="10" t="s">
        <v>10</v>
      </c>
      <c r="D101" s="56">
        <v>0</v>
      </c>
      <c r="E101" s="11" t="str">
        <f>IF(ISBLANK(INDEX(Reference!$D$3:$G$122,MATCH($A101,Reference!$A$3:$A$122,0),MATCH(E$7,Reference!$D$1:$G$1,0))),"",INDEX(Reference!$D$3:$G$122,MATCH($A101,Reference!$A$3:$A$122,0),MATCH(E$7,Reference!$D$1:$G$1,0)))</f>
        <v/>
      </c>
      <c r="F101" s="13">
        <f t="shared" si="14"/>
        <v>0</v>
      </c>
      <c r="G101" s="12">
        <f>IF(ISBLANK(INDEX(Reference!$D$3:$G$122,MATCH($A101,Reference!$A$3:$A$122,0),MATCH(G$7,Reference!$D$1:$G$1,0))),"",INDEX(Reference!$D$3:$G$122,MATCH($A101,Reference!$A$3:$A$122,0),MATCH(G$7,Reference!$D$1:$G$1,0)))</f>
        <v>1</v>
      </c>
      <c r="H101" s="14">
        <f t="shared" si="15"/>
        <v>0</v>
      </c>
      <c r="I101" s="12" t="str">
        <f>IF(ISBLANK(INDEX(Reference!$D$3:$G$122,MATCH($A101,Reference!$A$3:$A$122,0),MATCH(I$7,Reference!$D$1:$G$1,0))),"",INDEX(Reference!$D$3:$G$122,MATCH($A101,Reference!$A$3:$A$122,0),MATCH(I$7,Reference!$D$1:$G$1,0)))</f>
        <v/>
      </c>
      <c r="J101" s="13">
        <f t="shared" si="16"/>
        <v>0</v>
      </c>
      <c r="K101" s="15">
        <f t="shared" si="13"/>
        <v>0</v>
      </c>
    </row>
    <row r="102" spans="1:11" x14ac:dyDescent="0.25">
      <c r="A102" s="3" t="s">
        <v>143</v>
      </c>
      <c r="B102" s="1" t="s">
        <v>177</v>
      </c>
      <c r="C102" s="10" t="s">
        <v>10</v>
      </c>
      <c r="D102" s="56">
        <v>0</v>
      </c>
      <c r="E102" s="11" t="str">
        <f>IF(ISBLANK(INDEX(Reference!$D$3:$G$122,MATCH($A102,Reference!$A$3:$A$122,0),MATCH(E$7,Reference!$D$1:$G$1,0))),"",INDEX(Reference!$D$3:$G$122,MATCH($A102,Reference!$A$3:$A$122,0),MATCH(E$7,Reference!$D$1:$G$1,0)))</f>
        <v/>
      </c>
      <c r="F102" s="13">
        <f t="shared" si="14"/>
        <v>0</v>
      </c>
      <c r="G102" s="12">
        <f>IF(ISBLANK(INDEX(Reference!$D$3:$G$122,MATCH($A102,Reference!$A$3:$A$122,0),MATCH(G$7,Reference!$D$1:$G$1,0))),"",INDEX(Reference!$D$3:$G$122,MATCH($A102,Reference!$A$3:$A$122,0),MATCH(G$7,Reference!$D$1:$G$1,0)))</f>
        <v>1</v>
      </c>
      <c r="H102" s="14">
        <f t="shared" si="15"/>
        <v>0</v>
      </c>
      <c r="I102" s="12" t="str">
        <f>IF(ISBLANK(INDEX(Reference!$D$3:$G$122,MATCH($A102,Reference!$A$3:$A$122,0),MATCH(I$7,Reference!$D$1:$G$1,0))),"",INDEX(Reference!$D$3:$G$122,MATCH($A102,Reference!$A$3:$A$122,0),MATCH(I$7,Reference!$D$1:$G$1,0)))</f>
        <v/>
      </c>
      <c r="J102" s="13">
        <f t="shared" si="16"/>
        <v>0</v>
      </c>
      <c r="K102" s="15">
        <f t="shared" si="13"/>
        <v>0</v>
      </c>
    </row>
    <row r="103" spans="1:11" x14ac:dyDescent="0.25">
      <c r="A103" s="3" t="s">
        <v>144</v>
      </c>
      <c r="B103" s="1" t="s">
        <v>178</v>
      </c>
      <c r="C103" s="10" t="s">
        <v>10</v>
      </c>
      <c r="D103" s="56">
        <v>0</v>
      </c>
      <c r="E103" s="11" t="str">
        <f>IF(ISBLANK(INDEX(Reference!$D$3:$G$122,MATCH($A103,Reference!$A$3:$A$122,0),MATCH(E$7,Reference!$D$1:$G$1,0))),"",INDEX(Reference!$D$3:$G$122,MATCH($A103,Reference!$A$3:$A$122,0),MATCH(E$7,Reference!$D$1:$G$1,0)))</f>
        <v/>
      </c>
      <c r="F103" s="13">
        <f t="shared" si="14"/>
        <v>0</v>
      </c>
      <c r="G103" s="12" t="str">
        <f>IF(ISBLANK(INDEX(Reference!$D$3:$G$122,MATCH($A103,Reference!$A$3:$A$122,0),MATCH(G$7,Reference!$D$1:$G$1,0))),"",INDEX(Reference!$D$3:$G$122,MATCH($A103,Reference!$A$3:$A$122,0),MATCH(G$7,Reference!$D$1:$G$1,0)))</f>
        <v/>
      </c>
      <c r="H103" s="14">
        <f t="shared" si="15"/>
        <v>0</v>
      </c>
      <c r="I103" s="12">
        <f>IF(ISBLANK(INDEX(Reference!$D$3:$G$122,MATCH($A103,Reference!$A$3:$A$122,0),MATCH(I$7,Reference!$D$1:$G$1,0))),"",INDEX(Reference!$D$3:$G$122,MATCH($A103,Reference!$A$3:$A$122,0),MATCH(I$7,Reference!$D$1:$G$1,0)))</f>
        <v>1</v>
      </c>
      <c r="J103" s="13">
        <f t="shared" si="16"/>
        <v>0</v>
      </c>
      <c r="K103" s="15">
        <f t="shared" si="13"/>
        <v>0</v>
      </c>
    </row>
    <row r="104" spans="1:11" x14ac:dyDescent="0.25">
      <c r="A104" s="3" t="s">
        <v>145</v>
      </c>
      <c r="B104" s="1" t="s">
        <v>179</v>
      </c>
      <c r="C104" s="10" t="s">
        <v>10</v>
      </c>
      <c r="D104" s="56">
        <v>0</v>
      </c>
      <c r="E104" s="11" t="str">
        <f>IF(ISBLANK(INDEX(Reference!$D$3:$G$122,MATCH($A104,Reference!$A$3:$A$122,0),MATCH(E$7,Reference!$D$1:$G$1,0))),"",INDEX(Reference!$D$3:$G$122,MATCH($A104,Reference!$A$3:$A$122,0),MATCH(E$7,Reference!$D$1:$G$1,0)))</f>
        <v/>
      </c>
      <c r="F104" s="13">
        <f t="shared" si="14"/>
        <v>0</v>
      </c>
      <c r="G104" s="12" t="str">
        <f>IF(ISBLANK(INDEX(Reference!$D$3:$G$122,MATCH($A104,Reference!$A$3:$A$122,0),MATCH(G$7,Reference!$D$1:$G$1,0))),"",INDEX(Reference!$D$3:$G$122,MATCH($A104,Reference!$A$3:$A$122,0),MATCH(G$7,Reference!$D$1:$G$1,0)))</f>
        <v/>
      </c>
      <c r="H104" s="14">
        <f t="shared" si="15"/>
        <v>0</v>
      </c>
      <c r="I104" s="12">
        <f>IF(ISBLANK(INDEX(Reference!$D$3:$G$122,MATCH($A104,Reference!$A$3:$A$122,0),MATCH(I$7,Reference!$D$1:$G$1,0))),"",INDEX(Reference!$D$3:$G$122,MATCH($A104,Reference!$A$3:$A$122,0),MATCH(I$7,Reference!$D$1:$G$1,0)))</f>
        <v>1</v>
      </c>
      <c r="J104" s="13">
        <f t="shared" si="16"/>
        <v>0</v>
      </c>
      <c r="K104" s="15">
        <f t="shared" si="13"/>
        <v>0</v>
      </c>
    </row>
    <row r="105" spans="1:11" x14ac:dyDescent="0.25">
      <c r="A105" s="3" t="s">
        <v>20</v>
      </c>
      <c r="B105" s="1" t="s">
        <v>84</v>
      </c>
      <c r="C105" s="10" t="s">
        <v>10</v>
      </c>
      <c r="D105" s="56">
        <v>0</v>
      </c>
      <c r="E105" s="11">
        <f>IF(ISBLANK(INDEX(Reference!$D$3:$G$122,MATCH($A105,Reference!$A$3:$A$122,0),MATCH(E$7,Reference!$D$1:$G$1,0))),"",INDEX(Reference!$D$3:$G$122,MATCH($A105,Reference!$A$3:$A$122,0),MATCH(E$7,Reference!$D$1:$G$1,0)))</f>
        <v>2</v>
      </c>
      <c r="F105" s="13">
        <f t="shared" si="14"/>
        <v>0</v>
      </c>
      <c r="G105" s="12">
        <f>IF(ISBLANK(INDEX(Reference!$D$3:$G$122,MATCH($A105,Reference!$A$3:$A$122,0),MATCH(G$7,Reference!$D$1:$G$1,0))),"",INDEX(Reference!$D$3:$G$122,MATCH($A105,Reference!$A$3:$A$122,0),MATCH(G$7,Reference!$D$1:$G$1,0)))</f>
        <v>2</v>
      </c>
      <c r="H105" s="14">
        <f t="shared" si="15"/>
        <v>0</v>
      </c>
      <c r="I105" s="12">
        <f>IF(ISBLANK(INDEX(Reference!$D$3:$G$122,MATCH($A105,Reference!$A$3:$A$122,0),MATCH(I$7,Reference!$D$1:$G$1,0))),"",INDEX(Reference!$D$3:$G$122,MATCH($A105,Reference!$A$3:$A$122,0),MATCH(I$7,Reference!$D$1:$G$1,0)))</f>
        <v>2</v>
      </c>
      <c r="J105" s="13">
        <f t="shared" si="16"/>
        <v>0</v>
      </c>
      <c r="K105" s="15">
        <f t="shared" si="13"/>
        <v>0</v>
      </c>
    </row>
    <row r="106" spans="1:11" x14ac:dyDescent="0.25">
      <c r="A106" s="3" t="s">
        <v>21</v>
      </c>
      <c r="B106" s="1" t="s">
        <v>85</v>
      </c>
      <c r="C106" s="10" t="s">
        <v>10</v>
      </c>
      <c r="D106" s="56">
        <v>0</v>
      </c>
      <c r="E106" s="11">
        <f>IF(ISBLANK(INDEX(Reference!$D$3:$G$122,MATCH($A106,Reference!$A$3:$A$122,0),MATCH(E$7,Reference!$D$1:$G$1,0))),"",INDEX(Reference!$D$3:$G$122,MATCH($A106,Reference!$A$3:$A$122,0),MATCH(E$7,Reference!$D$1:$G$1,0)))</f>
        <v>2</v>
      </c>
      <c r="F106" s="13">
        <f t="shared" si="14"/>
        <v>0</v>
      </c>
      <c r="G106" s="12">
        <f>IF(ISBLANK(INDEX(Reference!$D$3:$G$122,MATCH($A106,Reference!$A$3:$A$122,0),MATCH(G$7,Reference!$D$1:$G$1,0))),"",INDEX(Reference!$D$3:$G$122,MATCH($A106,Reference!$A$3:$A$122,0),MATCH(G$7,Reference!$D$1:$G$1,0)))</f>
        <v>2</v>
      </c>
      <c r="H106" s="14">
        <f t="shared" si="15"/>
        <v>0</v>
      </c>
      <c r="I106" s="12">
        <f>IF(ISBLANK(INDEX(Reference!$D$3:$G$122,MATCH($A106,Reference!$A$3:$A$122,0),MATCH(I$7,Reference!$D$1:$G$1,0))),"",INDEX(Reference!$D$3:$G$122,MATCH($A106,Reference!$A$3:$A$122,0),MATCH(I$7,Reference!$D$1:$G$1,0)))</f>
        <v>2</v>
      </c>
      <c r="J106" s="13">
        <f t="shared" si="16"/>
        <v>0</v>
      </c>
      <c r="K106" s="15">
        <f t="shared" si="13"/>
        <v>0</v>
      </c>
    </row>
    <row r="107" spans="1:11" x14ac:dyDescent="0.25">
      <c r="A107" s="3" t="s">
        <v>22</v>
      </c>
      <c r="B107" s="1" t="s">
        <v>86</v>
      </c>
      <c r="C107" s="10" t="s">
        <v>10</v>
      </c>
      <c r="D107" s="56">
        <v>0</v>
      </c>
      <c r="E107" s="11">
        <f>IF(ISBLANK(INDEX(Reference!$D$3:$G$122,MATCH($A107,Reference!$A$3:$A$122,0),MATCH(E$7,Reference!$D$1:$G$1,0))),"",INDEX(Reference!$D$3:$G$122,MATCH($A107,Reference!$A$3:$A$122,0),MATCH(E$7,Reference!$D$1:$G$1,0)))</f>
        <v>1</v>
      </c>
      <c r="F107" s="13">
        <f t="shared" si="14"/>
        <v>0</v>
      </c>
      <c r="G107" s="12">
        <f>IF(ISBLANK(INDEX(Reference!$D$3:$G$122,MATCH($A107,Reference!$A$3:$A$122,0),MATCH(G$7,Reference!$D$1:$G$1,0))),"",INDEX(Reference!$D$3:$G$122,MATCH($A107,Reference!$A$3:$A$122,0),MATCH(G$7,Reference!$D$1:$G$1,0)))</f>
        <v>1</v>
      </c>
      <c r="H107" s="14">
        <f t="shared" si="15"/>
        <v>0</v>
      </c>
      <c r="I107" s="12">
        <f>IF(ISBLANK(INDEX(Reference!$D$3:$G$122,MATCH($A107,Reference!$A$3:$A$122,0),MATCH(I$7,Reference!$D$1:$G$1,0))),"",INDEX(Reference!$D$3:$G$122,MATCH($A107,Reference!$A$3:$A$122,0),MATCH(I$7,Reference!$D$1:$G$1,0)))</f>
        <v>1</v>
      </c>
      <c r="J107" s="13">
        <f t="shared" si="16"/>
        <v>0</v>
      </c>
      <c r="K107" s="15">
        <f t="shared" si="13"/>
        <v>0</v>
      </c>
    </row>
    <row r="108" spans="1:11" x14ac:dyDescent="0.25">
      <c r="A108" s="3" t="s">
        <v>244</v>
      </c>
      <c r="B108" s="1" t="s">
        <v>246</v>
      </c>
      <c r="C108" s="10" t="s">
        <v>194</v>
      </c>
      <c r="D108" s="56">
        <v>0</v>
      </c>
      <c r="E108" s="11">
        <f>IF(ISBLANK(INDEX(Reference!$D$3:$G$122,MATCH($A108,Reference!$A$3:$A$122,0),MATCH(E$7,Reference!$D$1:$G$1,0))),"",INDEX(Reference!$D$3:$G$122,MATCH($A108,Reference!$A$3:$A$122,0),MATCH(E$7,Reference!$D$1:$G$1,0)))</f>
        <v>141</v>
      </c>
      <c r="F108" s="13">
        <f t="shared" si="14"/>
        <v>0</v>
      </c>
      <c r="G108" s="12" t="str">
        <f>IF(ISBLANK(INDEX(Reference!$D$3:$G$122,MATCH($A108,Reference!$A$3:$A$122,0),MATCH(G$7,Reference!$D$1:$G$1,0))),"",INDEX(Reference!$D$3:$G$122,MATCH($A108,Reference!$A$3:$A$122,0),MATCH(G$7,Reference!$D$1:$G$1,0)))</f>
        <v/>
      </c>
      <c r="H108" s="14">
        <f t="shared" si="15"/>
        <v>0</v>
      </c>
      <c r="I108" s="12" t="str">
        <f>IF(ISBLANK(INDEX(Reference!$D$3:$G$122,MATCH($A108,Reference!$A$3:$A$122,0),MATCH(I$7,Reference!$D$1:$G$1,0))),"",INDEX(Reference!$D$3:$G$122,MATCH($A108,Reference!$A$3:$A$122,0),MATCH(I$7,Reference!$D$1:$G$1,0)))</f>
        <v/>
      </c>
      <c r="J108" s="13">
        <f t="shared" si="16"/>
        <v>0</v>
      </c>
      <c r="K108" s="15">
        <f t="shared" si="13"/>
        <v>0</v>
      </c>
    </row>
    <row r="109" spans="1:11" x14ac:dyDescent="0.25">
      <c r="A109" s="3" t="s">
        <v>245</v>
      </c>
      <c r="B109" s="1" t="s">
        <v>247</v>
      </c>
      <c r="C109" s="10" t="s">
        <v>192</v>
      </c>
      <c r="D109" s="56">
        <v>0</v>
      </c>
      <c r="E109" s="11">
        <f>IF(ISBLANK(INDEX(Reference!$D$3:$G$122,MATCH($A109,Reference!$A$3:$A$122,0),MATCH(E$7,Reference!$D$1:$G$1,0))),"",INDEX(Reference!$D$3:$G$122,MATCH($A109,Reference!$A$3:$A$122,0),MATCH(E$7,Reference!$D$1:$G$1,0)))</f>
        <v>50</v>
      </c>
      <c r="F109" s="13">
        <f t="shared" si="14"/>
        <v>0</v>
      </c>
      <c r="G109" s="12" t="str">
        <f>IF(ISBLANK(INDEX(Reference!$D$3:$G$122,MATCH($A109,Reference!$A$3:$A$122,0),MATCH(G$7,Reference!$D$1:$G$1,0))),"",INDEX(Reference!$D$3:$G$122,MATCH($A109,Reference!$A$3:$A$122,0),MATCH(G$7,Reference!$D$1:$G$1,0)))</f>
        <v/>
      </c>
      <c r="H109" s="14">
        <f t="shared" si="15"/>
        <v>0</v>
      </c>
      <c r="I109" s="12" t="str">
        <f>IF(ISBLANK(INDEX(Reference!$D$3:$G$122,MATCH($A109,Reference!$A$3:$A$122,0),MATCH(I$7,Reference!$D$1:$G$1,0))),"",INDEX(Reference!$D$3:$G$122,MATCH($A109,Reference!$A$3:$A$122,0),MATCH(I$7,Reference!$D$1:$G$1,0)))</f>
        <v/>
      </c>
      <c r="J109" s="13">
        <f t="shared" si="16"/>
        <v>0</v>
      </c>
      <c r="K109" s="15">
        <f t="shared" si="13"/>
        <v>0</v>
      </c>
    </row>
    <row r="110" spans="1:11" x14ac:dyDescent="0.25">
      <c r="A110" s="3" t="s">
        <v>87</v>
      </c>
      <c r="B110" s="1" t="s">
        <v>88</v>
      </c>
      <c r="C110" s="10" t="s">
        <v>41</v>
      </c>
      <c r="D110" s="56">
        <v>0</v>
      </c>
      <c r="E110" s="11">
        <f>IF(ISBLANK(INDEX(Reference!$D$3:$G$122,MATCH($A110,Reference!$A$3:$A$122,0),MATCH(E$7,Reference!$D$1:$G$1,0))),"",INDEX(Reference!$D$3:$G$122,MATCH($A110,Reference!$A$3:$A$122,0),MATCH(E$7,Reference!$D$1:$G$1,0)))</f>
        <v>42</v>
      </c>
      <c r="F110" s="13">
        <f t="shared" si="14"/>
        <v>0</v>
      </c>
      <c r="G110" s="12">
        <f>IF(ISBLANK(INDEX(Reference!$D$3:$G$122,MATCH($A110,Reference!$A$3:$A$122,0),MATCH(G$7,Reference!$D$1:$G$1,0))),"",INDEX(Reference!$D$3:$G$122,MATCH($A110,Reference!$A$3:$A$122,0),MATCH(G$7,Reference!$D$1:$G$1,0)))</f>
        <v>28</v>
      </c>
      <c r="H110" s="14">
        <f t="shared" si="15"/>
        <v>0</v>
      </c>
      <c r="I110" s="12">
        <f>IF(ISBLANK(INDEX(Reference!$D$3:$G$122,MATCH($A110,Reference!$A$3:$A$122,0),MATCH(I$7,Reference!$D$1:$G$1,0))),"",INDEX(Reference!$D$3:$G$122,MATCH($A110,Reference!$A$3:$A$122,0),MATCH(I$7,Reference!$D$1:$G$1,0)))</f>
        <v>28</v>
      </c>
      <c r="J110" s="13">
        <f t="shared" si="16"/>
        <v>0</v>
      </c>
      <c r="K110" s="15">
        <f t="shared" si="13"/>
        <v>0</v>
      </c>
    </row>
    <row r="111" spans="1:11" x14ac:dyDescent="0.25">
      <c r="A111" s="3" t="s">
        <v>23</v>
      </c>
      <c r="B111" s="1" t="s">
        <v>89</v>
      </c>
      <c r="C111" s="10" t="s">
        <v>0</v>
      </c>
      <c r="D111" s="56">
        <v>0</v>
      </c>
      <c r="E111" s="11">
        <f>IF(ISBLANK(INDEX(Reference!$D$3:$G$122,MATCH($A111,Reference!$A$3:$A$122,0),MATCH(E$7,Reference!$D$1:$G$1,0))),"",INDEX(Reference!$D$3:$G$122,MATCH($A111,Reference!$A$3:$A$122,0),MATCH(E$7,Reference!$D$1:$G$1,0)))</f>
        <v>215</v>
      </c>
      <c r="F111" s="13">
        <f t="shared" si="14"/>
        <v>0</v>
      </c>
      <c r="G111" s="12">
        <f>IF(ISBLANK(INDEX(Reference!$D$3:$G$122,MATCH($A111,Reference!$A$3:$A$122,0),MATCH(G$7,Reference!$D$1:$G$1,0))),"",INDEX(Reference!$D$3:$G$122,MATCH($A111,Reference!$A$3:$A$122,0),MATCH(G$7,Reference!$D$1:$G$1,0)))</f>
        <v>30</v>
      </c>
      <c r="H111" s="14">
        <f t="shared" si="15"/>
        <v>0</v>
      </c>
      <c r="I111" s="12">
        <f>IF(ISBLANK(INDEX(Reference!$D$3:$G$122,MATCH($A111,Reference!$A$3:$A$122,0),MATCH(I$7,Reference!$D$1:$G$1,0))),"",INDEX(Reference!$D$3:$G$122,MATCH($A111,Reference!$A$3:$A$122,0),MATCH(I$7,Reference!$D$1:$G$1,0)))</f>
        <v>55</v>
      </c>
      <c r="J111" s="13">
        <f t="shared" si="16"/>
        <v>0</v>
      </c>
      <c r="K111" s="15">
        <f t="shared" si="13"/>
        <v>0</v>
      </c>
    </row>
    <row r="112" spans="1:11" x14ac:dyDescent="0.25">
      <c r="A112" s="3" t="s">
        <v>35</v>
      </c>
      <c r="B112" s="1" t="s">
        <v>36</v>
      </c>
      <c r="C112" s="10" t="s">
        <v>10</v>
      </c>
      <c r="D112" s="56">
        <v>0</v>
      </c>
      <c r="E112" s="11">
        <f>IF(ISBLANK(INDEX(Reference!$D$3:$G$122,MATCH($A112,Reference!$A$3:$A$122,0),MATCH(E$7,Reference!$D$1:$G$1,0))),"",INDEX(Reference!$D$3:$G$122,MATCH($A112,Reference!$A$3:$A$122,0),MATCH(E$7,Reference!$D$1:$G$1,0)))</f>
        <v>1</v>
      </c>
      <c r="F112" s="13">
        <f t="shared" si="14"/>
        <v>0</v>
      </c>
      <c r="G112" s="12">
        <f>IF(ISBLANK(INDEX(Reference!$D$3:$G$122,MATCH($A112,Reference!$A$3:$A$122,0),MATCH(G$7,Reference!$D$1:$G$1,0))),"",INDEX(Reference!$D$3:$G$122,MATCH($A112,Reference!$A$3:$A$122,0),MATCH(G$7,Reference!$D$1:$G$1,0)))</f>
        <v>1</v>
      </c>
      <c r="H112" s="14">
        <f t="shared" si="15"/>
        <v>0</v>
      </c>
      <c r="I112" s="12">
        <f>IF(ISBLANK(INDEX(Reference!$D$3:$G$122,MATCH($A112,Reference!$A$3:$A$122,0),MATCH(I$7,Reference!$D$1:$G$1,0))),"",INDEX(Reference!$D$3:$G$122,MATCH($A112,Reference!$A$3:$A$122,0),MATCH(I$7,Reference!$D$1:$G$1,0)))</f>
        <v>1</v>
      </c>
      <c r="J112" s="13">
        <f t="shared" si="16"/>
        <v>0</v>
      </c>
      <c r="K112" s="15">
        <f t="shared" si="13"/>
        <v>0</v>
      </c>
    </row>
    <row r="113" spans="1:12" x14ac:dyDescent="0.25">
      <c r="A113" s="3" t="s">
        <v>146</v>
      </c>
      <c r="B113" s="1" t="s">
        <v>180</v>
      </c>
      <c r="C113" s="10" t="s">
        <v>10</v>
      </c>
      <c r="D113" s="56">
        <v>0</v>
      </c>
      <c r="E113" s="11">
        <f>IF(ISBLANK(INDEX(Reference!$D$3:$G$122,MATCH($A113,Reference!$A$3:$A$122,0),MATCH(E$7,Reference!$D$1:$G$1,0))),"",INDEX(Reference!$D$3:$G$122,MATCH($A113,Reference!$A$3:$A$122,0),MATCH(E$7,Reference!$D$1:$G$1,0)))</f>
        <v>1</v>
      </c>
      <c r="F113" s="13">
        <f t="shared" si="14"/>
        <v>0</v>
      </c>
      <c r="G113" s="12">
        <f>IF(ISBLANK(INDEX(Reference!$D$3:$G$122,MATCH($A113,Reference!$A$3:$A$122,0),MATCH(G$7,Reference!$D$1:$G$1,0))),"",INDEX(Reference!$D$3:$G$122,MATCH($A113,Reference!$A$3:$A$122,0),MATCH(G$7,Reference!$D$1:$G$1,0)))</f>
        <v>1</v>
      </c>
      <c r="H113" s="14">
        <f t="shared" si="15"/>
        <v>0</v>
      </c>
      <c r="I113" s="12">
        <f>IF(ISBLANK(INDEX(Reference!$D$3:$G$122,MATCH($A113,Reference!$A$3:$A$122,0),MATCH(I$7,Reference!$D$1:$G$1,0))),"",INDEX(Reference!$D$3:$G$122,MATCH($A113,Reference!$A$3:$A$122,0),MATCH(I$7,Reference!$D$1:$G$1,0)))</f>
        <v>1</v>
      </c>
      <c r="J113" s="13">
        <f t="shared" si="16"/>
        <v>0</v>
      </c>
      <c r="K113" s="15">
        <f t="shared" si="13"/>
        <v>0</v>
      </c>
    </row>
    <row r="114" spans="1:12" x14ac:dyDescent="0.25">
      <c r="A114" s="3" t="s">
        <v>147</v>
      </c>
      <c r="B114" s="1" t="s">
        <v>181</v>
      </c>
      <c r="C114" s="10" t="s">
        <v>10</v>
      </c>
      <c r="D114" s="56">
        <v>0</v>
      </c>
      <c r="E114" s="11">
        <f>IF(ISBLANK(INDEX(Reference!$D$3:$G$122,MATCH($A114,Reference!$A$3:$A$122,0),MATCH(E$7,Reference!$D$1:$G$1,0))),"",INDEX(Reference!$D$3:$G$122,MATCH($A114,Reference!$A$3:$A$122,0),MATCH(E$7,Reference!$D$1:$G$1,0)))</f>
        <v>1</v>
      </c>
      <c r="F114" s="13">
        <f t="shared" si="14"/>
        <v>0</v>
      </c>
      <c r="G114" s="12">
        <f>IF(ISBLANK(INDEX(Reference!$D$3:$G$122,MATCH($A114,Reference!$A$3:$A$122,0),MATCH(G$7,Reference!$D$1:$G$1,0))),"",INDEX(Reference!$D$3:$G$122,MATCH($A114,Reference!$A$3:$A$122,0),MATCH(G$7,Reference!$D$1:$G$1,0)))</f>
        <v>1</v>
      </c>
      <c r="H114" s="14">
        <f t="shared" si="15"/>
        <v>0</v>
      </c>
      <c r="I114" s="12">
        <f>IF(ISBLANK(INDEX(Reference!$D$3:$G$122,MATCH($A114,Reference!$A$3:$A$122,0),MATCH(I$7,Reference!$D$1:$G$1,0))),"",INDEX(Reference!$D$3:$G$122,MATCH($A114,Reference!$A$3:$A$122,0),MATCH(I$7,Reference!$D$1:$G$1,0)))</f>
        <v>1</v>
      </c>
      <c r="J114" s="13">
        <f t="shared" si="16"/>
        <v>0</v>
      </c>
      <c r="K114" s="15">
        <f t="shared" si="13"/>
        <v>0</v>
      </c>
    </row>
    <row r="115" spans="1:12" x14ac:dyDescent="0.25">
      <c r="A115" s="3" t="s">
        <v>37</v>
      </c>
      <c r="B115" s="1" t="s">
        <v>38</v>
      </c>
      <c r="C115" s="10" t="s">
        <v>10</v>
      </c>
      <c r="D115" s="56">
        <v>0</v>
      </c>
      <c r="E115" s="11">
        <f>IF(ISBLANK(INDEX(Reference!$D$3:$G$122,MATCH($A115,Reference!$A$3:$A$122,0),MATCH(E$7,Reference!$D$1:$G$1,0))),"",INDEX(Reference!$D$3:$G$122,MATCH($A115,Reference!$A$3:$A$122,0),MATCH(E$7,Reference!$D$1:$G$1,0)))</f>
        <v>1</v>
      </c>
      <c r="F115" s="13">
        <f t="shared" si="14"/>
        <v>0</v>
      </c>
      <c r="G115" s="12">
        <f>IF(ISBLANK(INDEX(Reference!$D$3:$G$122,MATCH($A115,Reference!$A$3:$A$122,0),MATCH(G$7,Reference!$D$1:$G$1,0))),"",INDEX(Reference!$D$3:$G$122,MATCH($A115,Reference!$A$3:$A$122,0),MATCH(G$7,Reference!$D$1:$G$1,0)))</f>
        <v>1</v>
      </c>
      <c r="H115" s="14">
        <f t="shared" si="15"/>
        <v>0</v>
      </c>
      <c r="I115" s="12">
        <f>IF(ISBLANK(INDEX(Reference!$D$3:$G$122,MATCH($A115,Reference!$A$3:$A$122,0),MATCH(I$7,Reference!$D$1:$G$1,0))),"",INDEX(Reference!$D$3:$G$122,MATCH($A115,Reference!$A$3:$A$122,0),MATCH(I$7,Reference!$D$1:$G$1,0)))</f>
        <v>1</v>
      </c>
      <c r="J115" s="13">
        <f t="shared" si="16"/>
        <v>0</v>
      </c>
      <c r="K115" s="15">
        <f t="shared" si="13"/>
        <v>0</v>
      </c>
    </row>
    <row r="116" spans="1:12" x14ac:dyDescent="0.25">
      <c r="A116" s="3" t="s">
        <v>39</v>
      </c>
      <c r="B116" s="1" t="s">
        <v>40</v>
      </c>
      <c r="C116" s="10" t="s">
        <v>41</v>
      </c>
      <c r="D116" s="56">
        <v>0</v>
      </c>
      <c r="E116" s="11" t="str">
        <f>IF(ISBLANK(INDEX(Reference!$D$3:$G$122,MATCH($A116,Reference!$A$3:$A$122,0),MATCH(E$7,Reference!$D$1:$G$1,0))),"",INDEX(Reference!$D$3:$G$122,MATCH($A116,Reference!$A$3:$A$122,0),MATCH(E$7,Reference!$D$1:$G$1,0)))</f>
        <v/>
      </c>
      <c r="F116" s="13">
        <f t="shared" si="14"/>
        <v>0</v>
      </c>
      <c r="G116" s="12">
        <f>IF(ISBLANK(INDEX(Reference!$D$3:$G$122,MATCH($A116,Reference!$A$3:$A$122,0),MATCH(G$7,Reference!$D$1:$G$1,0))),"",INDEX(Reference!$D$3:$G$122,MATCH($A116,Reference!$A$3:$A$122,0),MATCH(G$7,Reference!$D$1:$G$1,0)))</f>
        <v>4</v>
      </c>
      <c r="H116" s="14">
        <f t="shared" si="15"/>
        <v>0</v>
      </c>
      <c r="I116" s="12">
        <f>IF(ISBLANK(INDEX(Reference!$D$3:$G$122,MATCH($A116,Reference!$A$3:$A$122,0),MATCH(I$7,Reference!$D$1:$G$1,0))),"",INDEX(Reference!$D$3:$G$122,MATCH($A116,Reference!$A$3:$A$122,0),MATCH(I$7,Reference!$D$1:$G$1,0)))</f>
        <v>4</v>
      </c>
      <c r="J116" s="13">
        <f t="shared" si="16"/>
        <v>0</v>
      </c>
      <c r="K116" s="15">
        <f t="shared" si="13"/>
        <v>0</v>
      </c>
    </row>
    <row r="117" spans="1:12" x14ac:dyDescent="0.25">
      <c r="A117" s="3" t="s">
        <v>185</v>
      </c>
      <c r="B117" s="1" t="s">
        <v>186</v>
      </c>
      <c r="C117" s="10" t="s">
        <v>41</v>
      </c>
      <c r="D117" s="56">
        <v>0</v>
      </c>
      <c r="E117" s="11">
        <f>IF(ISBLANK(INDEX(Reference!$D$3:$G$122,MATCH($A117,Reference!$A$3:$A$122,0),MATCH(E$7,Reference!$D$1:$G$1,0))),"",INDEX(Reference!$D$3:$G$122,MATCH($A117,Reference!$A$3:$A$122,0),MATCH(E$7,Reference!$D$1:$G$1,0)))</f>
        <v>5</v>
      </c>
      <c r="F117" s="13">
        <f t="shared" si="14"/>
        <v>0</v>
      </c>
      <c r="G117" s="12" t="str">
        <f>IF(ISBLANK(INDEX(Reference!$D$3:$G$122,MATCH($A117,Reference!$A$3:$A$122,0),MATCH(G$7,Reference!$D$1:$G$1,0))),"",INDEX(Reference!$D$3:$G$122,MATCH($A117,Reference!$A$3:$A$122,0),MATCH(G$7,Reference!$D$1:$G$1,0)))</f>
        <v/>
      </c>
      <c r="H117" s="14">
        <f t="shared" si="15"/>
        <v>0</v>
      </c>
      <c r="I117" s="12" t="str">
        <f>IF(ISBLANK(INDEX(Reference!$D$3:$G$122,MATCH($A117,Reference!$A$3:$A$122,0),MATCH(I$7,Reference!$D$1:$G$1,0))),"",INDEX(Reference!$D$3:$G$122,MATCH($A117,Reference!$A$3:$A$122,0),MATCH(I$7,Reference!$D$1:$G$1,0)))</f>
        <v/>
      </c>
      <c r="J117" s="13">
        <f t="shared" si="16"/>
        <v>0</v>
      </c>
      <c r="K117" s="15">
        <f t="shared" si="13"/>
        <v>0</v>
      </c>
    </row>
    <row r="118" spans="1:12" x14ac:dyDescent="0.25">
      <c r="A118" s="3" t="s">
        <v>24</v>
      </c>
      <c r="B118" s="1" t="s">
        <v>90</v>
      </c>
      <c r="C118" s="10" t="s">
        <v>10</v>
      </c>
      <c r="D118" s="56">
        <v>0</v>
      </c>
      <c r="E118" s="11">
        <f>IF(ISBLANK(INDEX(Reference!$D$3:$G$122,MATCH($A118,Reference!$A$3:$A$122,0),MATCH(E$7,Reference!$D$1:$G$1,0))),"",INDEX(Reference!$D$3:$G$122,MATCH($A118,Reference!$A$3:$A$122,0),MATCH(E$7,Reference!$D$1:$G$1,0)))</f>
        <v>3</v>
      </c>
      <c r="F118" s="13">
        <f t="shared" si="14"/>
        <v>0</v>
      </c>
      <c r="G118" s="12">
        <f>IF(ISBLANK(INDEX(Reference!$D$3:$G$122,MATCH($A118,Reference!$A$3:$A$122,0),MATCH(G$7,Reference!$D$1:$G$1,0))),"",INDEX(Reference!$D$3:$G$122,MATCH($A118,Reference!$A$3:$A$122,0),MATCH(G$7,Reference!$D$1:$G$1,0)))</f>
        <v>3</v>
      </c>
      <c r="H118" s="14">
        <f t="shared" si="15"/>
        <v>0</v>
      </c>
      <c r="I118" s="12" t="str">
        <f>IF(ISBLANK(INDEX(Reference!$D$3:$G$122,MATCH($A118,Reference!$A$3:$A$122,0),MATCH(I$7,Reference!$D$1:$G$1,0))),"",INDEX(Reference!$D$3:$G$122,MATCH($A118,Reference!$A$3:$A$122,0),MATCH(I$7,Reference!$D$1:$G$1,0)))</f>
        <v/>
      </c>
      <c r="J118" s="13">
        <f t="shared" si="16"/>
        <v>0</v>
      </c>
      <c r="K118" s="15">
        <f t="shared" si="13"/>
        <v>0</v>
      </c>
    </row>
    <row r="119" spans="1:12" x14ac:dyDescent="0.25">
      <c r="A119" s="3" t="s">
        <v>25</v>
      </c>
      <c r="B119" s="1" t="s">
        <v>182</v>
      </c>
      <c r="C119" s="10" t="s">
        <v>10</v>
      </c>
      <c r="D119" s="56">
        <v>0</v>
      </c>
      <c r="E119" s="11">
        <f>IF(ISBLANK(INDEX(Reference!$D$3:$G$122,MATCH($A119,Reference!$A$3:$A$122,0),MATCH(E$7,Reference!$D$1:$G$1,0))),"",INDEX(Reference!$D$3:$G$122,MATCH($A119,Reference!$A$3:$A$122,0),MATCH(E$7,Reference!$D$1:$G$1,0)))</f>
        <v>3</v>
      </c>
      <c r="F119" s="13">
        <f>IFERROR($D119*E119,0)</f>
        <v>0</v>
      </c>
      <c r="G119" s="12">
        <f>IF(ISBLANK(INDEX(Reference!$D$3:$G$122,MATCH($A119,Reference!$A$3:$A$122,0),MATCH(G$7,Reference!$D$1:$G$1,0))),"",INDEX(Reference!$D$3:$G$122,MATCH($A119,Reference!$A$3:$A$122,0),MATCH(G$7,Reference!$D$1:$G$1,0)))</f>
        <v>2</v>
      </c>
      <c r="H119" s="14">
        <f>IFERROR($D119*G119,0)</f>
        <v>0</v>
      </c>
      <c r="I119" s="12" t="str">
        <f>IF(ISBLANK(INDEX(Reference!$D$3:$G$122,MATCH($A119,Reference!$A$3:$A$122,0),MATCH(I$7,Reference!$D$1:$G$1,0))),"",INDEX(Reference!$D$3:$G$122,MATCH($A119,Reference!$A$3:$A$122,0),MATCH(I$7,Reference!$D$1:$G$1,0)))</f>
        <v/>
      </c>
      <c r="J119" s="13">
        <f t="shared" si="16"/>
        <v>0</v>
      </c>
      <c r="K119" s="15">
        <f t="shared" si="13"/>
        <v>0</v>
      </c>
    </row>
    <row r="120" spans="1:12" x14ac:dyDescent="0.25">
      <c r="A120" s="3" t="s">
        <v>148</v>
      </c>
      <c r="B120" s="1" t="s">
        <v>183</v>
      </c>
      <c r="C120" s="10" t="s">
        <v>0</v>
      </c>
      <c r="D120" s="57">
        <v>0</v>
      </c>
      <c r="E120" s="11">
        <f>IF(ISBLANK(INDEX(Reference!$D$3:$G$122,MATCH($A120,Reference!$A$3:$A$122,0),MATCH(E$7,Reference!$D$1:$G$1,0))),"",INDEX(Reference!$D$3:$G$122,MATCH($A120,Reference!$A$3:$A$122,0),MATCH(E$7,Reference!$D$1:$G$1,0)))</f>
        <v>660</v>
      </c>
      <c r="F120" s="13">
        <f t="shared" si="14"/>
        <v>0</v>
      </c>
      <c r="G120" s="12">
        <f>IF(ISBLANK(INDEX(Reference!$D$3:$G$122,MATCH($A120,Reference!$A$3:$A$122,0),MATCH(G$7,Reference!$D$1:$G$1,0))),"",INDEX(Reference!$D$3:$G$122,MATCH($A120,Reference!$A$3:$A$122,0),MATCH(G$7,Reference!$D$1:$G$1,0)))</f>
        <v>484</v>
      </c>
      <c r="H120" s="14">
        <f t="shared" si="15"/>
        <v>0</v>
      </c>
      <c r="I120" s="12" t="str">
        <f>IF(ISBLANK(INDEX(Reference!$D$3:$G$122,MATCH($A120,Reference!$A$3:$A$122,0),MATCH(I$7,Reference!$D$1:$G$1,0))),"",INDEX(Reference!$D$3:$G$122,MATCH($A120,Reference!$A$3:$A$122,0),MATCH(I$7,Reference!$D$1:$G$1,0)))</f>
        <v/>
      </c>
      <c r="J120" s="13">
        <f t="shared" si="16"/>
        <v>0</v>
      </c>
      <c r="K120" s="15">
        <f t="shared" si="13"/>
        <v>0</v>
      </c>
    </row>
    <row r="121" spans="1:12" ht="15.75" thickBot="1" x14ac:dyDescent="0.3">
      <c r="A121" s="3" t="s">
        <v>149</v>
      </c>
      <c r="B121" s="1" t="s">
        <v>184</v>
      </c>
      <c r="C121" s="10" t="s">
        <v>0</v>
      </c>
      <c r="D121" s="57">
        <v>0</v>
      </c>
      <c r="E121" s="11">
        <f>IF(ISBLANK(INDEX(Reference!$D$3:$G$122,MATCH($A121,Reference!$A$3:$A$122,0),MATCH(E$7,Reference!$D$1:$G$1,0))),"",INDEX(Reference!$D$3:$G$122,MATCH($A121,Reference!$A$3:$A$122,0),MATCH(E$7,Reference!$D$1:$G$1,0)))</f>
        <v>485</v>
      </c>
      <c r="F121" s="13">
        <f t="shared" si="14"/>
        <v>0</v>
      </c>
      <c r="G121" s="12">
        <f>IF(ISBLANK(INDEX(Reference!$D$3:$G$122,MATCH($A121,Reference!$A$3:$A$122,0),MATCH(G$7,Reference!$D$1:$G$1,0))),"",INDEX(Reference!$D$3:$G$122,MATCH($A121,Reference!$A$3:$A$122,0),MATCH(G$7,Reference!$D$1:$G$1,0)))</f>
        <v>387</v>
      </c>
      <c r="H121" s="14">
        <f t="shared" si="15"/>
        <v>0</v>
      </c>
      <c r="I121" s="12" t="str">
        <f>IF(ISBLANK(INDEX(Reference!$D$3:$G$122,MATCH($A121,Reference!$A$3:$A$122,0),MATCH(I$7,Reference!$D$1:$G$1,0))),"",INDEX(Reference!$D$3:$G$122,MATCH($A121,Reference!$A$3:$A$122,0),MATCH(I$7,Reference!$D$1:$G$1,0)))</f>
        <v/>
      </c>
      <c r="J121" s="13">
        <f t="shared" si="16"/>
        <v>0</v>
      </c>
      <c r="K121" s="15">
        <f t="shared" si="13"/>
        <v>0</v>
      </c>
    </row>
    <row r="122" spans="1:12" ht="15.75" thickBot="1" x14ac:dyDescent="0.3">
      <c r="A122" s="73"/>
      <c r="B122" s="74" t="s">
        <v>104</v>
      </c>
      <c r="C122" s="75"/>
      <c r="D122" s="76"/>
      <c r="E122" s="77"/>
      <c r="F122" s="78">
        <f>SUM(F12:F121)</f>
        <v>0</v>
      </c>
      <c r="G122" s="79"/>
      <c r="H122" s="78">
        <f>SUM(H12:H121)</f>
        <v>0</v>
      </c>
      <c r="I122" s="79"/>
      <c r="J122" s="78">
        <f>SUM(J12:J121)</f>
        <v>0</v>
      </c>
      <c r="K122" s="78">
        <f>SUM(K12:K121)</f>
        <v>0</v>
      </c>
      <c r="L122" s="63" t="s">
        <v>263</v>
      </c>
    </row>
    <row r="124" spans="1:12" x14ac:dyDescent="0.25">
      <c r="B124" s="61"/>
      <c r="C124" s="62"/>
      <c r="F124" s="39"/>
    </row>
    <row r="125" spans="1:12" x14ac:dyDescent="0.25">
      <c r="F125" s="39"/>
    </row>
    <row r="126" spans="1:12" x14ac:dyDescent="0.25">
      <c r="F126" s="39"/>
    </row>
  </sheetData>
  <mergeCells count="17">
    <mergeCell ref="A1:K1"/>
    <mergeCell ref="A2:K2"/>
    <mergeCell ref="D3:E3"/>
    <mergeCell ref="D4:E4"/>
    <mergeCell ref="D5:E5"/>
    <mergeCell ref="K8:K10"/>
    <mergeCell ref="G9:H9"/>
    <mergeCell ref="G10:H10"/>
    <mergeCell ref="I9:J9"/>
    <mergeCell ref="I10:J10"/>
    <mergeCell ref="G8:J8"/>
    <mergeCell ref="E8:F8"/>
    <mergeCell ref="E9:F9"/>
    <mergeCell ref="E10:F10"/>
    <mergeCell ref="A8:D8"/>
    <mergeCell ref="A9:D9"/>
    <mergeCell ref="A10:D10"/>
  </mergeCells>
  <phoneticPr fontId="6" type="noConversion"/>
  <conditionalFormatting sqref="D12:D121">
    <cfRule type="containsErrors" dxfId="1" priority="5">
      <formula>ISERROR(D12)</formula>
    </cfRule>
  </conditionalFormatting>
  <printOptions horizontalCentered="1" verticalCentered="1"/>
  <pageMargins left="0.25" right="0.25" top="0.75" bottom="0.75" header="0.3" footer="0.3"/>
  <pageSetup paperSize="17" scale="75" fitToHeight="0" orientation="portrait" r:id="rId1"/>
  <headerFooter>
    <oddHeader>&amp;L&amp;8
City of New Braunfels
CSP 23-031 Intersection Improvement Projects&amp;R
&amp;8PREPARED BY:  Pape-Dawson Engineers, Inc.
DATE:                 &amp;D</oddHeader>
    <oddFooter>&amp;LDOC ID:              &amp;Z&amp;F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FC2C-EB08-42B8-A5EE-07473712B070}">
  <sheetPr>
    <pageSetUpPr fitToPage="1"/>
  </sheetPr>
  <dimension ref="A1:J112"/>
  <sheetViews>
    <sheetView workbookViewId="0">
      <selection activeCell="I24" sqref="I24"/>
    </sheetView>
  </sheetViews>
  <sheetFormatPr defaultRowHeight="15" x14ac:dyDescent="0.25"/>
  <cols>
    <col min="1" max="1" width="9.7109375" bestFit="1" customWidth="1"/>
    <col min="2" max="2" width="41.5703125" bestFit="1" customWidth="1"/>
    <col min="3" max="3" width="7.28515625" bestFit="1" customWidth="1"/>
    <col min="4" max="4" width="10.7109375" customWidth="1"/>
    <col min="5" max="5" width="9.85546875" customWidth="1"/>
    <col min="7" max="7" width="9.7109375" customWidth="1"/>
    <col min="9" max="9" width="13.85546875" bestFit="1" customWidth="1"/>
  </cols>
  <sheetData>
    <row r="1" spans="1:10" x14ac:dyDescent="0.25">
      <c r="A1" s="1" t="s">
        <v>99</v>
      </c>
      <c r="B1" s="1" t="s">
        <v>99</v>
      </c>
      <c r="C1" s="1" t="s">
        <v>102</v>
      </c>
      <c r="D1" s="1">
        <v>1</v>
      </c>
      <c r="E1" s="1">
        <v>2</v>
      </c>
      <c r="F1" s="1">
        <v>3</v>
      </c>
      <c r="G1" s="1"/>
      <c r="H1" s="1" t="s">
        <v>99</v>
      </c>
      <c r="I1" s="1"/>
      <c r="J1" s="1"/>
    </row>
    <row r="2" spans="1:10" ht="43.15" customHeight="1" x14ac:dyDescent="0.25">
      <c r="A2" s="1" t="s">
        <v>100</v>
      </c>
      <c r="B2" s="1" t="s">
        <v>101</v>
      </c>
      <c r="C2" s="1" t="s">
        <v>26</v>
      </c>
      <c r="D2" s="31" t="s">
        <v>112</v>
      </c>
      <c r="E2" s="32" t="s">
        <v>113</v>
      </c>
      <c r="F2" s="32" t="s">
        <v>114</v>
      </c>
      <c r="G2" s="32"/>
      <c r="H2" s="32" t="s">
        <v>103</v>
      </c>
      <c r="I2" s="32" t="s">
        <v>225</v>
      </c>
      <c r="J2" s="32"/>
    </row>
    <row r="3" spans="1:10" x14ac:dyDescent="0.25">
      <c r="A3" s="1" t="s">
        <v>120</v>
      </c>
      <c r="B3" s="1" t="s">
        <v>150</v>
      </c>
      <c r="C3" s="1" t="s">
        <v>187</v>
      </c>
      <c r="D3" s="51">
        <v>1</v>
      </c>
      <c r="E3" s="51">
        <v>1</v>
      </c>
      <c r="F3" s="51">
        <v>1</v>
      </c>
      <c r="G3" s="1"/>
      <c r="H3" s="1">
        <f t="shared" ref="H3:H17" si="0">SUM(D3:G3)</f>
        <v>3</v>
      </c>
      <c r="I3" s="33">
        <v>26822.63</v>
      </c>
      <c r="J3" s="1">
        <f>MATCH($A3,Estimate!$A$12:$A$122,0)</f>
        <v>1</v>
      </c>
    </row>
    <row r="4" spans="1:10" x14ac:dyDescent="0.25">
      <c r="A4" s="1" t="s">
        <v>195</v>
      </c>
      <c r="B4" s="2" t="s">
        <v>196</v>
      </c>
      <c r="C4" s="1" t="s">
        <v>59</v>
      </c>
      <c r="D4" s="51">
        <v>60</v>
      </c>
      <c r="E4" s="1"/>
      <c r="F4" s="1"/>
      <c r="G4" s="1"/>
      <c r="H4" s="1">
        <f t="shared" si="0"/>
        <v>60</v>
      </c>
      <c r="I4" s="33">
        <v>1500</v>
      </c>
      <c r="J4" s="1">
        <f>MATCH($A4,Estimate!$A$12:$A$122,0)</f>
        <v>2</v>
      </c>
    </row>
    <row r="5" spans="1:10" x14ac:dyDescent="0.25">
      <c r="A5" s="1" t="s">
        <v>233</v>
      </c>
      <c r="B5" s="2" t="s">
        <v>234</v>
      </c>
      <c r="C5" s="1" t="s">
        <v>49</v>
      </c>
      <c r="D5" s="1"/>
      <c r="E5" s="51">
        <v>4</v>
      </c>
      <c r="F5" s="1"/>
      <c r="G5" s="1"/>
      <c r="H5" s="1">
        <f t="shared" si="0"/>
        <v>4</v>
      </c>
      <c r="I5" s="33">
        <v>10</v>
      </c>
      <c r="J5" s="1">
        <f>MATCH($A5,Estimate!$A$12:$A$122,0)</f>
        <v>3</v>
      </c>
    </row>
    <row r="6" spans="1:10" x14ac:dyDescent="0.25">
      <c r="A6" s="1" t="s">
        <v>230</v>
      </c>
      <c r="B6" s="1" t="s">
        <v>231</v>
      </c>
      <c r="C6" s="1" t="s">
        <v>49</v>
      </c>
      <c r="D6" s="1"/>
      <c r="E6" s="1" t="s">
        <v>99</v>
      </c>
      <c r="F6" s="1">
        <v>6</v>
      </c>
      <c r="G6" s="1"/>
      <c r="H6" s="1">
        <f t="shared" si="0"/>
        <v>6</v>
      </c>
      <c r="I6" s="33">
        <v>20.09</v>
      </c>
      <c r="J6" s="1">
        <f>MATCH($A6,Estimate!$A$12:$A$122,0)</f>
        <v>4</v>
      </c>
    </row>
    <row r="7" spans="1:10" x14ac:dyDescent="0.25">
      <c r="A7" s="1" t="s">
        <v>42</v>
      </c>
      <c r="B7" s="1" t="s">
        <v>50</v>
      </c>
      <c r="C7" s="1" t="s">
        <v>0</v>
      </c>
      <c r="D7" s="1"/>
      <c r="E7" s="51">
        <v>5</v>
      </c>
      <c r="F7" s="51" t="s">
        <v>99</v>
      </c>
      <c r="G7" s="1"/>
      <c r="H7" s="1">
        <f t="shared" si="0"/>
        <v>5</v>
      </c>
      <c r="I7" s="33">
        <v>5.42</v>
      </c>
      <c r="J7" s="1">
        <f>MATCH($A7,Estimate!$A$12:$A$122,0)</f>
        <v>5</v>
      </c>
    </row>
    <row r="8" spans="1:10" x14ac:dyDescent="0.25">
      <c r="A8" s="1" t="s">
        <v>121</v>
      </c>
      <c r="B8" s="1" t="s">
        <v>151</v>
      </c>
      <c r="C8" s="1" t="s">
        <v>0</v>
      </c>
      <c r="D8" s="1"/>
      <c r="E8" s="1" t="s">
        <v>99</v>
      </c>
      <c r="F8" s="1">
        <v>69</v>
      </c>
      <c r="G8" s="1"/>
      <c r="H8" s="1">
        <f t="shared" si="0"/>
        <v>69</v>
      </c>
      <c r="I8" s="33">
        <v>10.08</v>
      </c>
      <c r="J8" s="1">
        <f>MATCH($A8,Estimate!$A$12:$A$122,0)</f>
        <v>6</v>
      </c>
    </row>
    <row r="9" spans="1:10" x14ac:dyDescent="0.25">
      <c r="A9" s="1" t="s">
        <v>122</v>
      </c>
      <c r="B9" s="1" t="s">
        <v>152</v>
      </c>
      <c r="C9" s="1" t="s">
        <v>49</v>
      </c>
      <c r="D9" s="51">
        <v>18</v>
      </c>
      <c r="E9" s="1"/>
      <c r="F9" s="1">
        <v>3</v>
      </c>
      <c r="G9" s="1"/>
      <c r="H9" s="1">
        <f t="shared" si="0"/>
        <v>21</v>
      </c>
      <c r="I9" s="33">
        <v>39.840000000000003</v>
      </c>
      <c r="J9" s="1">
        <f>MATCH($A9,Estimate!$A$12:$A$122,0)</f>
        <v>7</v>
      </c>
    </row>
    <row r="10" spans="1:10" x14ac:dyDescent="0.25">
      <c r="A10" s="1" t="s">
        <v>123</v>
      </c>
      <c r="B10" s="1" t="s">
        <v>153</v>
      </c>
      <c r="C10" s="1" t="s">
        <v>49</v>
      </c>
      <c r="D10" s="51">
        <v>25</v>
      </c>
      <c r="E10" s="1" t="s">
        <v>99</v>
      </c>
      <c r="F10" s="1">
        <v>16</v>
      </c>
      <c r="G10" s="1"/>
      <c r="H10" s="1">
        <f t="shared" si="0"/>
        <v>41</v>
      </c>
      <c r="I10" s="33">
        <v>6.63</v>
      </c>
      <c r="J10" s="1">
        <f>MATCH($A10,Estimate!$A$12:$A$122,0)</f>
        <v>8</v>
      </c>
    </row>
    <row r="11" spans="1:10" x14ac:dyDescent="0.25">
      <c r="A11" s="1" t="s">
        <v>188</v>
      </c>
      <c r="B11" s="1" t="s">
        <v>189</v>
      </c>
      <c r="C11" s="1" t="s">
        <v>59</v>
      </c>
      <c r="D11" s="51">
        <v>324</v>
      </c>
      <c r="E11" s="1"/>
      <c r="F11" s="1"/>
      <c r="G11" s="1"/>
      <c r="H11" s="1">
        <f t="shared" si="0"/>
        <v>324</v>
      </c>
      <c r="I11" s="33">
        <v>11.85</v>
      </c>
      <c r="J11" s="1">
        <f>MATCH($A11,Estimate!$A$12:$A$122,0)</f>
        <v>9</v>
      </c>
    </row>
    <row r="12" spans="1:10" x14ac:dyDescent="0.25">
      <c r="A12" s="1" t="s">
        <v>190</v>
      </c>
      <c r="B12" s="1" t="s">
        <v>191</v>
      </c>
      <c r="C12" s="1" t="s">
        <v>59</v>
      </c>
      <c r="D12" s="51">
        <v>1</v>
      </c>
      <c r="E12" s="1"/>
      <c r="F12" s="1"/>
      <c r="G12" s="1"/>
      <c r="H12" s="1">
        <f t="shared" si="0"/>
        <v>1</v>
      </c>
      <c r="I12" s="33">
        <v>8.16</v>
      </c>
      <c r="J12" s="1">
        <f>MATCH($A12,Estimate!$A$12:$A$122,0)</f>
        <v>10</v>
      </c>
    </row>
    <row r="13" spans="1:10" x14ac:dyDescent="0.25">
      <c r="A13" s="1" t="s">
        <v>124</v>
      </c>
      <c r="B13" s="1" t="s">
        <v>154</v>
      </c>
      <c r="C13" s="1" t="s">
        <v>49</v>
      </c>
      <c r="D13" s="51">
        <v>257</v>
      </c>
      <c r="E13" s="51">
        <v>50</v>
      </c>
      <c r="F13" s="51">
        <v>25</v>
      </c>
      <c r="G13" s="1"/>
      <c r="H13" s="1">
        <f t="shared" si="0"/>
        <v>332</v>
      </c>
      <c r="I13" s="33">
        <v>1.94</v>
      </c>
      <c r="J13" s="1">
        <f>MATCH($A13,Estimate!$A$12:$A$122,0)</f>
        <v>11</v>
      </c>
    </row>
    <row r="14" spans="1:10" x14ac:dyDescent="0.25">
      <c r="A14" s="1" t="s">
        <v>125</v>
      </c>
      <c r="B14" s="1" t="s">
        <v>155</v>
      </c>
      <c r="C14" s="1" t="s">
        <v>49</v>
      </c>
      <c r="D14" s="51">
        <v>257</v>
      </c>
      <c r="E14" s="51">
        <v>50</v>
      </c>
      <c r="F14" s="51">
        <v>25</v>
      </c>
      <c r="G14" s="1"/>
      <c r="H14" s="1">
        <f t="shared" si="0"/>
        <v>332</v>
      </c>
      <c r="I14" s="33">
        <v>5.6</v>
      </c>
      <c r="J14" s="1">
        <f>MATCH($A14,Estimate!$A$12:$A$122,0)</f>
        <v>12</v>
      </c>
    </row>
    <row r="15" spans="1:10" x14ac:dyDescent="0.25">
      <c r="A15" s="1" t="s">
        <v>126</v>
      </c>
      <c r="B15" s="1" t="s">
        <v>156</v>
      </c>
      <c r="C15" s="1" t="s">
        <v>157</v>
      </c>
      <c r="D15" s="51">
        <v>4</v>
      </c>
      <c r="E15" s="51">
        <v>10</v>
      </c>
      <c r="F15" s="51">
        <v>5</v>
      </c>
      <c r="G15" s="1"/>
      <c r="H15" s="1">
        <f t="shared" si="0"/>
        <v>19</v>
      </c>
      <c r="I15" s="33">
        <v>24.54</v>
      </c>
      <c r="J15" s="1">
        <f>MATCH($A15,Estimate!$A$12:$A$122,0)</f>
        <v>13</v>
      </c>
    </row>
    <row r="16" spans="1:10" x14ac:dyDescent="0.25">
      <c r="A16" s="1" t="s">
        <v>235</v>
      </c>
      <c r="B16" s="1" t="s">
        <v>236</v>
      </c>
      <c r="C16" s="1" t="s">
        <v>49</v>
      </c>
      <c r="D16" s="51">
        <v>325</v>
      </c>
      <c r="E16" s="1"/>
      <c r="F16" s="1"/>
      <c r="G16" s="1"/>
      <c r="H16" s="1">
        <f t="shared" si="0"/>
        <v>325</v>
      </c>
      <c r="I16" s="33">
        <v>3</v>
      </c>
      <c r="J16" s="1">
        <f>MATCH($A16,Estimate!$A$12:$A$122,0)</f>
        <v>14</v>
      </c>
    </row>
    <row r="17" spans="1:10" x14ac:dyDescent="0.25">
      <c r="A17" s="1" t="s">
        <v>237</v>
      </c>
      <c r="B17" s="1" t="s">
        <v>193</v>
      </c>
      <c r="C17" s="1" t="s">
        <v>194</v>
      </c>
      <c r="D17" s="51">
        <v>25</v>
      </c>
      <c r="E17" s="1"/>
      <c r="F17" s="1"/>
      <c r="G17" s="1"/>
      <c r="H17" s="1">
        <f t="shared" si="0"/>
        <v>25</v>
      </c>
      <c r="I17" s="33">
        <v>800</v>
      </c>
      <c r="J17" s="1">
        <f>MATCH($A17,Estimate!$A$12:$A$122,0)</f>
        <v>15</v>
      </c>
    </row>
    <row r="18" spans="1:10" x14ac:dyDescent="0.25">
      <c r="A18" s="1" t="s">
        <v>258</v>
      </c>
      <c r="B18" s="1" t="s">
        <v>259</v>
      </c>
      <c r="C18" s="1" t="s">
        <v>49</v>
      </c>
      <c r="D18" s="1"/>
      <c r="E18" s="1"/>
      <c r="F18" s="1">
        <v>6</v>
      </c>
      <c r="G18" s="1"/>
      <c r="H18" s="1"/>
      <c r="I18" s="33">
        <v>120</v>
      </c>
      <c r="J18" s="1">
        <f>MATCH($A18,Estimate!$A$12:$A$122,0)</f>
        <v>16</v>
      </c>
    </row>
    <row r="19" spans="1:10" x14ac:dyDescent="0.25">
      <c r="A19" s="1" t="s">
        <v>127</v>
      </c>
      <c r="B19" s="1" t="s">
        <v>158</v>
      </c>
      <c r="C19" s="1" t="s">
        <v>49</v>
      </c>
      <c r="D19" s="1"/>
      <c r="E19" s="1" t="s">
        <v>99</v>
      </c>
      <c r="F19" s="1">
        <v>16</v>
      </c>
      <c r="G19" s="1"/>
      <c r="H19" s="1">
        <f t="shared" ref="H19:H26" si="1">SUM(D19:G19)</f>
        <v>16</v>
      </c>
      <c r="I19" s="33">
        <v>9.6</v>
      </c>
      <c r="J19" s="1">
        <f>MATCH($A19,Estimate!$A$12:$A$122,0)</f>
        <v>17</v>
      </c>
    </row>
    <row r="20" spans="1:10" x14ac:dyDescent="0.25">
      <c r="A20" s="1" t="s">
        <v>197</v>
      </c>
      <c r="B20" s="34" t="s">
        <v>253</v>
      </c>
      <c r="C20" s="6" t="s">
        <v>0</v>
      </c>
      <c r="D20" s="1">
        <v>12</v>
      </c>
      <c r="E20" s="51">
        <v>12</v>
      </c>
      <c r="F20" s="51">
        <v>12</v>
      </c>
      <c r="G20" s="1"/>
      <c r="H20" s="1">
        <f t="shared" si="1"/>
        <v>36</v>
      </c>
      <c r="I20" s="33" t="s">
        <v>254</v>
      </c>
      <c r="J20" s="1">
        <f>MATCH($A20,Estimate!$A$12:$A$122,0)</f>
        <v>18</v>
      </c>
    </row>
    <row r="21" spans="1:10" x14ac:dyDescent="0.25">
      <c r="A21" s="6" t="s">
        <v>1</v>
      </c>
      <c r="B21" s="6" t="s">
        <v>58</v>
      </c>
      <c r="C21" s="6" t="s">
        <v>0</v>
      </c>
      <c r="D21" s="1"/>
      <c r="E21" s="51">
        <v>39</v>
      </c>
      <c r="F21" s="51">
        <v>26</v>
      </c>
      <c r="G21" s="1"/>
      <c r="H21" s="1">
        <f t="shared" si="1"/>
        <v>65</v>
      </c>
      <c r="I21" s="33">
        <v>417.06</v>
      </c>
      <c r="J21" s="1">
        <f>MATCH($A21,Estimate!$A$12:$A$122,0)</f>
        <v>19</v>
      </c>
    </row>
    <row r="22" spans="1:10" x14ac:dyDescent="0.25">
      <c r="A22" s="1" t="s">
        <v>128</v>
      </c>
      <c r="B22" s="1" t="s">
        <v>159</v>
      </c>
      <c r="C22" s="1" t="s">
        <v>59</v>
      </c>
      <c r="D22" s="1"/>
      <c r="E22" s="51">
        <v>4</v>
      </c>
      <c r="F22" s="1"/>
      <c r="G22" s="1"/>
      <c r="H22" s="1">
        <f t="shared" si="1"/>
        <v>4</v>
      </c>
      <c r="I22" s="33">
        <v>497.42</v>
      </c>
      <c r="J22" s="1">
        <f>MATCH($A22,Estimate!$A$12:$A$122,0)</f>
        <v>20</v>
      </c>
    </row>
    <row r="23" spans="1:10" x14ac:dyDescent="0.25">
      <c r="A23" s="1" t="s">
        <v>53</v>
      </c>
      <c r="B23" s="1" t="s">
        <v>60</v>
      </c>
      <c r="C23" s="1" t="s">
        <v>54</v>
      </c>
      <c r="D23" s="1"/>
      <c r="E23" s="1"/>
      <c r="F23" s="1" t="s">
        <v>99</v>
      </c>
      <c r="G23" s="1"/>
      <c r="H23" s="1">
        <f t="shared" si="1"/>
        <v>0</v>
      </c>
      <c r="I23" s="33">
        <v>60000</v>
      </c>
      <c r="J23" s="1">
        <f>MATCH($A23,Estimate!$A$12:$A$122,0)</f>
        <v>21</v>
      </c>
    </row>
    <row r="24" spans="1:10" x14ac:dyDescent="0.25">
      <c r="A24" s="1" t="s">
        <v>55</v>
      </c>
      <c r="B24" s="1" t="s">
        <v>56</v>
      </c>
      <c r="C24" s="1" t="s">
        <v>57</v>
      </c>
      <c r="D24" s="51">
        <v>2</v>
      </c>
      <c r="E24" s="51">
        <v>2</v>
      </c>
      <c r="F24" s="51">
        <v>1</v>
      </c>
      <c r="G24" s="1"/>
      <c r="H24" s="1">
        <f t="shared" si="1"/>
        <v>5</v>
      </c>
      <c r="I24" s="33">
        <v>4500</v>
      </c>
      <c r="J24" s="1">
        <f>MATCH($A24,Estimate!$A$12:$A$122,0)</f>
        <v>22</v>
      </c>
    </row>
    <row r="25" spans="1:10" x14ac:dyDescent="0.25">
      <c r="A25" s="1" t="s">
        <v>61</v>
      </c>
      <c r="B25" s="1" t="s">
        <v>62</v>
      </c>
      <c r="C25" s="1" t="s">
        <v>0</v>
      </c>
      <c r="D25" s="51">
        <v>265</v>
      </c>
      <c r="E25" s="51">
        <v>47</v>
      </c>
      <c r="F25" s="51">
        <v>35</v>
      </c>
      <c r="G25" s="1"/>
      <c r="H25" s="1">
        <f t="shared" si="1"/>
        <v>347</v>
      </c>
      <c r="I25" s="33">
        <v>20.84</v>
      </c>
      <c r="J25" s="1">
        <f>MATCH($A25,Estimate!$A$12:$A$122,0)</f>
        <v>23</v>
      </c>
    </row>
    <row r="26" spans="1:10" x14ac:dyDescent="0.25">
      <c r="A26" s="1" t="s">
        <v>43</v>
      </c>
      <c r="B26" s="1" t="s">
        <v>63</v>
      </c>
      <c r="C26" s="1" t="s">
        <v>49</v>
      </c>
      <c r="D26" s="51">
        <v>110</v>
      </c>
      <c r="E26" s="51">
        <v>12</v>
      </c>
      <c r="F26" s="51">
        <v>38</v>
      </c>
      <c r="G26" s="1"/>
      <c r="H26" s="1">
        <f t="shared" si="1"/>
        <v>160</v>
      </c>
      <c r="I26" s="33">
        <v>63.85</v>
      </c>
      <c r="J26" s="1">
        <f>MATCH($A26,Estimate!$A$12:$A$122,0)</f>
        <v>24</v>
      </c>
    </row>
    <row r="27" spans="1:10" x14ac:dyDescent="0.25">
      <c r="A27" s="1" t="s">
        <v>239</v>
      </c>
      <c r="B27" s="2" t="s">
        <v>238</v>
      </c>
      <c r="C27" s="1" t="s">
        <v>10</v>
      </c>
      <c r="D27" s="51">
        <v>4</v>
      </c>
      <c r="E27" s="1"/>
      <c r="F27" s="1"/>
      <c r="G27" s="1"/>
      <c r="H27" s="1"/>
      <c r="I27" s="33">
        <v>2352</v>
      </c>
      <c r="J27" s="1">
        <f>MATCH($A27,Estimate!$A$12:$A$122,0)</f>
        <v>25</v>
      </c>
    </row>
    <row r="28" spans="1:10" x14ac:dyDescent="0.25">
      <c r="A28" s="1" t="s">
        <v>232</v>
      </c>
      <c r="B28" s="1" t="s">
        <v>51</v>
      </c>
      <c r="C28" s="1" t="s">
        <v>10</v>
      </c>
      <c r="D28" s="1"/>
      <c r="E28" s="51">
        <v>2</v>
      </c>
      <c r="F28" s="51">
        <v>2</v>
      </c>
      <c r="G28" s="1"/>
      <c r="H28" s="1">
        <f t="shared" ref="H28:H41" si="2">SUM(D28:G28)</f>
        <v>4</v>
      </c>
      <c r="I28" s="33">
        <v>2472.2399999999998</v>
      </c>
      <c r="J28" s="1">
        <f>MATCH($A28,Estimate!$A$12:$A$122,0)</f>
        <v>26</v>
      </c>
    </row>
    <row r="29" spans="1:10" x14ac:dyDescent="0.25">
      <c r="A29" s="1" t="s">
        <v>2</v>
      </c>
      <c r="B29" s="1" t="s">
        <v>64</v>
      </c>
      <c r="C29" s="1" t="s">
        <v>0</v>
      </c>
      <c r="D29" s="1"/>
      <c r="E29" s="51">
        <v>99</v>
      </c>
      <c r="F29" s="51">
        <v>44</v>
      </c>
      <c r="G29" s="1"/>
      <c r="H29" s="1">
        <f t="shared" si="2"/>
        <v>143</v>
      </c>
      <c r="I29" s="33">
        <v>23.43</v>
      </c>
      <c r="J29" s="1">
        <f>MATCH($A29,Estimate!$A$12:$A$122,0)</f>
        <v>27</v>
      </c>
    </row>
    <row r="30" spans="1:10" x14ac:dyDescent="0.25">
      <c r="A30" s="1" t="s">
        <v>3</v>
      </c>
      <c r="B30" s="1" t="s">
        <v>65</v>
      </c>
      <c r="C30" s="1" t="s">
        <v>0</v>
      </c>
      <c r="D30" s="1"/>
      <c r="E30" s="51">
        <v>176</v>
      </c>
      <c r="F30" s="51" t="s">
        <v>99</v>
      </c>
      <c r="G30" s="37"/>
      <c r="H30" s="1">
        <f t="shared" si="2"/>
        <v>176</v>
      </c>
      <c r="I30" s="33">
        <v>27.8</v>
      </c>
      <c r="J30" s="1">
        <f>MATCH($A30,Estimate!$A$12:$A$122,0)</f>
        <v>28</v>
      </c>
    </row>
    <row r="31" spans="1:10" x14ac:dyDescent="0.25">
      <c r="A31" s="1" t="s">
        <v>4</v>
      </c>
      <c r="B31" s="1" t="s">
        <v>66</v>
      </c>
      <c r="C31" s="1" t="s">
        <v>0</v>
      </c>
      <c r="D31" s="51">
        <v>115</v>
      </c>
      <c r="E31" s="51">
        <v>286</v>
      </c>
      <c r="F31" s="51">
        <v>99</v>
      </c>
      <c r="G31" s="1"/>
      <c r="H31" s="1">
        <f t="shared" si="2"/>
        <v>500</v>
      </c>
      <c r="I31" s="33">
        <v>21.68</v>
      </c>
      <c r="J31" s="1">
        <f>MATCH($A31,Estimate!$A$12:$A$122,0)</f>
        <v>29</v>
      </c>
    </row>
    <row r="32" spans="1:10" x14ac:dyDescent="0.25">
      <c r="A32" s="1" t="s">
        <v>5</v>
      </c>
      <c r="B32" s="1" t="s">
        <v>67</v>
      </c>
      <c r="C32" s="1" t="s">
        <v>0</v>
      </c>
      <c r="D32" s="51">
        <v>40</v>
      </c>
      <c r="E32" s="51">
        <v>539</v>
      </c>
      <c r="F32" s="51">
        <v>220</v>
      </c>
      <c r="G32" s="1"/>
      <c r="H32" s="1">
        <f t="shared" si="2"/>
        <v>799</v>
      </c>
      <c r="I32" s="33">
        <v>59.85</v>
      </c>
      <c r="J32" s="1">
        <f>MATCH($A32,Estimate!$A$12:$A$122,0)</f>
        <v>30</v>
      </c>
    </row>
    <row r="33" spans="1:10" x14ac:dyDescent="0.25">
      <c r="A33" s="1" t="s">
        <v>198</v>
      </c>
      <c r="B33" s="2" t="s">
        <v>199</v>
      </c>
      <c r="C33" s="1" t="s">
        <v>0</v>
      </c>
      <c r="D33" s="51">
        <v>50</v>
      </c>
      <c r="E33" s="1"/>
      <c r="F33" s="1"/>
      <c r="G33" s="1"/>
      <c r="H33" s="1">
        <f t="shared" si="2"/>
        <v>50</v>
      </c>
      <c r="I33" s="33">
        <v>1.7</v>
      </c>
      <c r="J33" s="1">
        <f>MATCH($A33,Estimate!$A$12:$A$122,0)</f>
        <v>31</v>
      </c>
    </row>
    <row r="34" spans="1:10" x14ac:dyDescent="0.25">
      <c r="A34" s="1" t="s">
        <v>6</v>
      </c>
      <c r="B34" s="1" t="s">
        <v>68</v>
      </c>
      <c r="C34" s="1" t="s">
        <v>0</v>
      </c>
      <c r="D34" s="51">
        <v>175</v>
      </c>
      <c r="E34" s="51">
        <v>1203</v>
      </c>
      <c r="F34" s="51">
        <v>319</v>
      </c>
      <c r="G34" s="1"/>
      <c r="H34" s="1">
        <f t="shared" si="2"/>
        <v>1697</v>
      </c>
      <c r="I34" s="33">
        <v>2.16</v>
      </c>
      <c r="J34" s="1">
        <f>MATCH($A34,Estimate!$A$12:$A$122,0)</f>
        <v>32</v>
      </c>
    </row>
    <row r="35" spans="1:10" x14ac:dyDescent="0.25">
      <c r="A35" s="1" t="s">
        <v>7</v>
      </c>
      <c r="B35" s="1" t="s">
        <v>69</v>
      </c>
      <c r="C35" s="1" t="s">
        <v>0</v>
      </c>
      <c r="D35" s="1"/>
      <c r="E35" s="51">
        <v>33</v>
      </c>
      <c r="F35" s="51">
        <v>22</v>
      </c>
      <c r="G35" s="1"/>
      <c r="H35" s="1">
        <f t="shared" si="2"/>
        <v>55</v>
      </c>
      <c r="I35" s="33">
        <v>2.42</v>
      </c>
      <c r="J35" s="1">
        <f>MATCH($A35,Estimate!$A$12:$A$122,0)</f>
        <v>33</v>
      </c>
    </row>
    <row r="36" spans="1:10" x14ac:dyDescent="0.25">
      <c r="A36" s="1" t="s">
        <v>8</v>
      </c>
      <c r="B36" s="1" t="s">
        <v>70</v>
      </c>
      <c r="C36" s="1" t="s">
        <v>0</v>
      </c>
      <c r="D36" s="1"/>
      <c r="E36" s="51">
        <v>337</v>
      </c>
      <c r="F36" s="51">
        <v>271</v>
      </c>
      <c r="G36" s="1"/>
      <c r="H36" s="1">
        <f t="shared" si="2"/>
        <v>608</v>
      </c>
      <c r="I36" s="33">
        <v>3.17</v>
      </c>
      <c r="J36" s="1">
        <f>MATCH($A36,Estimate!$A$12:$A$122,0)</f>
        <v>34</v>
      </c>
    </row>
    <row r="37" spans="1:10" x14ac:dyDescent="0.25">
      <c r="A37" s="1" t="s">
        <v>9</v>
      </c>
      <c r="B37" s="1" t="s">
        <v>71</v>
      </c>
      <c r="C37" s="1" t="s">
        <v>10</v>
      </c>
      <c r="D37" s="51">
        <v>3</v>
      </c>
      <c r="E37" s="51">
        <v>4</v>
      </c>
      <c r="F37" s="51">
        <v>2</v>
      </c>
      <c r="G37" s="1"/>
      <c r="H37" s="1">
        <f t="shared" si="2"/>
        <v>9</v>
      </c>
      <c r="I37" s="33">
        <v>1688.51</v>
      </c>
      <c r="J37" s="1">
        <f>MATCH($A37,Estimate!$A$12:$A$122,0)</f>
        <v>35</v>
      </c>
    </row>
    <row r="38" spans="1:10" x14ac:dyDescent="0.25">
      <c r="A38" s="2" t="s">
        <v>257</v>
      </c>
      <c r="B38" s="2" t="s">
        <v>256</v>
      </c>
      <c r="C38" s="1" t="s">
        <v>10</v>
      </c>
      <c r="D38" s="1"/>
      <c r="E38" s="51">
        <v>1</v>
      </c>
      <c r="F38" s="51">
        <v>1</v>
      </c>
      <c r="G38" s="1"/>
      <c r="H38" s="1">
        <f t="shared" si="2"/>
        <v>2</v>
      </c>
      <c r="I38" s="33">
        <v>6344.5</v>
      </c>
      <c r="J38" s="1">
        <f>MATCH($A38,Estimate!$A$12:$A$122,0)</f>
        <v>36</v>
      </c>
    </row>
    <row r="39" spans="1:10" x14ac:dyDescent="0.25">
      <c r="A39" s="1" t="s">
        <v>28</v>
      </c>
      <c r="B39" s="1" t="s">
        <v>27</v>
      </c>
      <c r="C39" s="1" t="s">
        <v>48</v>
      </c>
      <c r="D39" s="1"/>
      <c r="E39" s="1" t="s">
        <v>99</v>
      </c>
      <c r="F39" s="1">
        <v>8</v>
      </c>
      <c r="G39" s="1"/>
      <c r="H39" s="1">
        <f t="shared" si="2"/>
        <v>8</v>
      </c>
      <c r="I39" s="33">
        <v>39.520000000000003</v>
      </c>
      <c r="J39" s="1">
        <f>MATCH($A39,Estimate!$A$12:$A$122,0)</f>
        <v>37</v>
      </c>
    </row>
    <row r="40" spans="1:10" x14ac:dyDescent="0.25">
      <c r="A40" s="1" t="s">
        <v>223</v>
      </c>
      <c r="B40" s="1" t="s">
        <v>224</v>
      </c>
      <c r="C40" s="1" t="s">
        <v>10</v>
      </c>
      <c r="D40" s="51">
        <v>4</v>
      </c>
      <c r="E40" s="1"/>
      <c r="F40" s="51">
        <v>4</v>
      </c>
      <c r="G40" s="1"/>
      <c r="H40" s="1">
        <f t="shared" si="2"/>
        <v>8</v>
      </c>
      <c r="I40" s="33">
        <v>663.54</v>
      </c>
      <c r="J40" s="1">
        <f>MATCH($A40,Estimate!$A$12:$A$122,0)</f>
        <v>39</v>
      </c>
    </row>
    <row r="41" spans="1:10" x14ac:dyDescent="0.25">
      <c r="A41" s="1" t="s">
        <v>74</v>
      </c>
      <c r="B41" s="1" t="s">
        <v>75</v>
      </c>
      <c r="C41" s="1" t="s">
        <v>10</v>
      </c>
      <c r="D41" s="51">
        <v>1</v>
      </c>
      <c r="E41" s="51">
        <v>1</v>
      </c>
      <c r="F41" s="51">
        <v>3</v>
      </c>
      <c r="G41" s="1"/>
      <c r="H41" s="1">
        <f t="shared" si="2"/>
        <v>5</v>
      </c>
      <c r="I41" s="33">
        <v>130.44999999999999</v>
      </c>
      <c r="J41" s="1">
        <f>MATCH($A41,Estimate!$A$12:$A$122,0)</f>
        <v>40</v>
      </c>
    </row>
    <row r="42" spans="1:10" x14ac:dyDescent="0.25">
      <c r="A42" s="1" t="s">
        <v>260</v>
      </c>
      <c r="B42" s="1" t="s">
        <v>261</v>
      </c>
      <c r="C42" s="1" t="s">
        <v>0</v>
      </c>
      <c r="D42" s="51"/>
      <c r="E42" s="51"/>
      <c r="F42" s="51"/>
      <c r="G42" s="1"/>
      <c r="H42" s="1"/>
      <c r="I42" s="33">
        <v>14</v>
      </c>
      <c r="J42" s="1">
        <f>MATCH($A42,Estimate!$A$12:$A$122,0)</f>
        <v>38</v>
      </c>
    </row>
    <row r="43" spans="1:10" x14ac:dyDescent="0.25">
      <c r="A43" s="1" t="s">
        <v>240</v>
      </c>
      <c r="B43" s="2" t="s">
        <v>241</v>
      </c>
      <c r="C43" s="1" t="s">
        <v>0</v>
      </c>
      <c r="D43" s="51">
        <v>160</v>
      </c>
      <c r="E43" s="1"/>
      <c r="F43" s="1"/>
      <c r="G43" s="1"/>
      <c r="H43" s="1"/>
      <c r="I43" s="33">
        <v>0.65</v>
      </c>
      <c r="J43" s="1">
        <f>MATCH($A43,Estimate!$A$12:$A$122,0)</f>
        <v>41</v>
      </c>
    </row>
    <row r="44" spans="1:10" x14ac:dyDescent="0.25">
      <c r="A44" s="1" t="s">
        <v>105</v>
      </c>
      <c r="B44" s="2" t="s">
        <v>110</v>
      </c>
      <c r="C44" s="1" t="s">
        <v>0</v>
      </c>
      <c r="D44" s="51">
        <v>215</v>
      </c>
      <c r="E44" s="1"/>
      <c r="F44" s="1"/>
      <c r="G44" s="1"/>
      <c r="H44" s="1">
        <f t="shared" ref="H44:H50" si="3">SUM(D44:G44)</f>
        <v>215</v>
      </c>
      <c r="I44" s="33">
        <v>1.17</v>
      </c>
      <c r="J44" s="1">
        <f>MATCH($A44,Estimate!$A$12:$A$122,0)</f>
        <v>42</v>
      </c>
    </row>
    <row r="45" spans="1:10" x14ac:dyDescent="0.25">
      <c r="A45" s="1" t="s">
        <v>29</v>
      </c>
      <c r="B45" s="1" t="s">
        <v>33</v>
      </c>
      <c r="C45" s="1" t="s">
        <v>0</v>
      </c>
      <c r="D45" s="51">
        <v>110</v>
      </c>
      <c r="E45" s="51">
        <v>168</v>
      </c>
      <c r="F45" s="51">
        <v>190</v>
      </c>
      <c r="G45" s="1"/>
      <c r="H45" s="1">
        <f t="shared" si="3"/>
        <v>468</v>
      </c>
      <c r="I45" s="33">
        <v>7.68</v>
      </c>
      <c r="J45" s="1">
        <f>MATCH($A45,Estimate!$A$12:$A$122,0)</f>
        <v>43</v>
      </c>
    </row>
    <row r="46" spans="1:10" x14ac:dyDescent="0.25">
      <c r="A46" s="1" t="s">
        <v>129</v>
      </c>
      <c r="B46" s="2" t="s">
        <v>160</v>
      </c>
      <c r="C46" s="1" t="s">
        <v>10</v>
      </c>
      <c r="D46" s="51">
        <v>2</v>
      </c>
      <c r="E46" s="51">
        <v>2</v>
      </c>
      <c r="F46" s="1" t="s">
        <v>99</v>
      </c>
      <c r="G46" s="1"/>
      <c r="H46" s="1">
        <f t="shared" si="3"/>
        <v>4</v>
      </c>
      <c r="I46" s="33">
        <v>181.59</v>
      </c>
      <c r="J46" s="1">
        <f>MATCH($A46,Estimate!$A$12:$A$122,0)</f>
        <v>44</v>
      </c>
    </row>
    <row r="47" spans="1:10" x14ac:dyDescent="0.25">
      <c r="A47" s="2" t="s">
        <v>201</v>
      </c>
      <c r="B47" s="2" t="s">
        <v>200</v>
      </c>
      <c r="C47" s="1" t="s">
        <v>10</v>
      </c>
      <c r="D47" s="51">
        <v>2</v>
      </c>
      <c r="E47" s="1"/>
      <c r="F47" s="1"/>
      <c r="G47" s="1"/>
      <c r="H47" s="1">
        <f t="shared" si="3"/>
        <v>2</v>
      </c>
      <c r="I47" s="33">
        <v>186.14</v>
      </c>
      <c r="J47" s="1">
        <f>MATCH($A47,Estimate!$A$12:$A$122,0)</f>
        <v>45</v>
      </c>
    </row>
    <row r="48" spans="1:10" x14ac:dyDescent="0.25">
      <c r="A48" s="2" t="s">
        <v>203</v>
      </c>
      <c r="B48" s="2" t="s">
        <v>202</v>
      </c>
      <c r="C48" s="1" t="s">
        <v>10</v>
      </c>
      <c r="D48" s="51">
        <v>7</v>
      </c>
      <c r="E48" s="1"/>
      <c r="F48" s="1"/>
      <c r="G48" s="1"/>
      <c r="H48" s="1">
        <f t="shared" si="3"/>
        <v>7</v>
      </c>
      <c r="I48" s="33">
        <v>63.62</v>
      </c>
      <c r="J48" s="1">
        <f>MATCH($A48,Estimate!$A$12:$A$122,0)</f>
        <v>46</v>
      </c>
    </row>
    <row r="49" spans="1:10" x14ac:dyDescent="0.25">
      <c r="A49" s="2" t="s">
        <v>204</v>
      </c>
      <c r="B49" s="2" t="s">
        <v>205</v>
      </c>
      <c r="C49" s="1" t="s">
        <v>0</v>
      </c>
      <c r="D49" s="51">
        <v>722</v>
      </c>
      <c r="E49" s="1"/>
      <c r="F49" s="1"/>
      <c r="G49" s="1"/>
      <c r="H49" s="1">
        <f t="shared" si="3"/>
        <v>722</v>
      </c>
      <c r="I49" s="33">
        <v>0.55000000000000004</v>
      </c>
      <c r="J49" s="1">
        <f>MATCH($A49,Estimate!$A$12:$A$122,0)</f>
        <v>47</v>
      </c>
    </row>
    <row r="50" spans="1:10" x14ac:dyDescent="0.25">
      <c r="A50" s="1" t="s">
        <v>130</v>
      </c>
      <c r="B50" s="1" t="s">
        <v>161</v>
      </c>
      <c r="C50" s="1" t="s">
        <v>10</v>
      </c>
      <c r="D50" s="1"/>
      <c r="E50" s="51">
        <v>1</v>
      </c>
      <c r="F50" s="51" t="s">
        <v>99</v>
      </c>
      <c r="G50" s="1"/>
      <c r="H50" s="1">
        <f t="shared" si="3"/>
        <v>1</v>
      </c>
      <c r="I50" s="33">
        <v>537.24</v>
      </c>
      <c r="J50" s="1">
        <f>MATCH($A50,Estimate!$A$12:$A$122,0)</f>
        <v>48</v>
      </c>
    </row>
    <row r="51" spans="1:10" x14ac:dyDescent="0.25">
      <c r="A51" s="1" t="s">
        <v>242</v>
      </c>
      <c r="B51" s="2" t="s">
        <v>243</v>
      </c>
      <c r="C51" s="1" t="s">
        <v>0</v>
      </c>
      <c r="D51" s="51">
        <v>160</v>
      </c>
      <c r="E51" s="1"/>
      <c r="F51" s="1"/>
      <c r="G51" s="1"/>
      <c r="H51" s="1"/>
      <c r="I51" s="33">
        <v>0.4</v>
      </c>
      <c r="J51" s="1">
        <f>MATCH($A51,Estimate!$A$12:$A$122,0)</f>
        <v>49</v>
      </c>
    </row>
    <row r="52" spans="1:10" x14ac:dyDescent="0.25">
      <c r="A52" s="2" t="s">
        <v>206</v>
      </c>
      <c r="B52" s="2" t="s">
        <v>207</v>
      </c>
      <c r="C52" s="1" t="s">
        <v>0</v>
      </c>
      <c r="D52" s="51">
        <v>215</v>
      </c>
      <c r="E52" s="1"/>
      <c r="F52" s="1"/>
      <c r="G52" s="1"/>
      <c r="H52" s="1">
        <f t="shared" ref="H52:H57" si="4">SUM(D52:G52)</f>
        <v>215</v>
      </c>
      <c r="I52" s="33">
        <v>0.82</v>
      </c>
      <c r="J52" s="1">
        <f>MATCH($A52,Estimate!$A$12:$A$122,0)</f>
        <v>50</v>
      </c>
    </row>
    <row r="53" spans="1:10" x14ac:dyDescent="0.25">
      <c r="A53" s="2" t="s">
        <v>248</v>
      </c>
      <c r="B53" s="2" t="s">
        <v>249</v>
      </c>
      <c r="C53" s="1" t="s">
        <v>0</v>
      </c>
      <c r="D53" s="51">
        <v>110</v>
      </c>
      <c r="E53" s="51">
        <v>168</v>
      </c>
      <c r="F53" s="51">
        <v>190</v>
      </c>
      <c r="G53" s="1"/>
      <c r="H53" s="1">
        <f t="shared" si="4"/>
        <v>468</v>
      </c>
      <c r="I53" s="33">
        <v>10.99</v>
      </c>
      <c r="J53" s="1">
        <f>MATCH($A53,Estimate!$A$12:$A$122,0)</f>
        <v>51</v>
      </c>
    </row>
    <row r="54" spans="1:10" x14ac:dyDescent="0.25">
      <c r="A54" s="2" t="s">
        <v>212</v>
      </c>
      <c r="B54" s="2" t="s">
        <v>208</v>
      </c>
      <c r="C54" s="1" t="s">
        <v>10</v>
      </c>
      <c r="D54" s="51">
        <v>2</v>
      </c>
      <c r="E54" s="51">
        <v>2</v>
      </c>
      <c r="F54" s="1"/>
      <c r="G54" s="1"/>
      <c r="H54" s="1">
        <f t="shared" si="4"/>
        <v>4</v>
      </c>
      <c r="I54" s="33">
        <v>107.72</v>
      </c>
      <c r="J54" s="1">
        <f>MATCH($A54,Estimate!$A$12:$A$122,0)</f>
        <v>52</v>
      </c>
    </row>
    <row r="55" spans="1:10" x14ac:dyDescent="0.25">
      <c r="A55" s="2" t="s">
        <v>213</v>
      </c>
      <c r="B55" s="2" t="s">
        <v>209</v>
      </c>
      <c r="C55" s="1" t="s">
        <v>10</v>
      </c>
      <c r="D55" s="51">
        <v>2</v>
      </c>
      <c r="E55" s="1"/>
      <c r="F55" s="1"/>
      <c r="G55" s="1"/>
      <c r="H55" s="1">
        <f t="shared" si="4"/>
        <v>2</v>
      </c>
      <c r="I55" s="33">
        <v>106.68</v>
      </c>
      <c r="J55" s="1">
        <f>MATCH($A55,Estimate!$A$12:$A$122,0)</f>
        <v>53</v>
      </c>
    </row>
    <row r="56" spans="1:10" x14ac:dyDescent="0.25">
      <c r="A56" s="2" t="s">
        <v>214</v>
      </c>
      <c r="B56" s="2" t="s">
        <v>210</v>
      </c>
      <c r="C56" s="1" t="s">
        <v>10</v>
      </c>
      <c r="D56" s="51">
        <v>7</v>
      </c>
      <c r="E56" s="1"/>
      <c r="F56" s="1"/>
      <c r="G56" s="1"/>
      <c r="H56" s="1">
        <f t="shared" si="4"/>
        <v>7</v>
      </c>
      <c r="I56" s="33">
        <v>23.51</v>
      </c>
      <c r="J56" s="1">
        <f>MATCH($A56,Estimate!$A$12:$A$122,0)</f>
        <v>54</v>
      </c>
    </row>
    <row r="57" spans="1:10" x14ac:dyDescent="0.25">
      <c r="A57" s="2" t="s">
        <v>30</v>
      </c>
      <c r="B57" s="2" t="s">
        <v>211</v>
      </c>
      <c r="C57" s="1" t="s">
        <v>0</v>
      </c>
      <c r="D57" s="51">
        <v>722</v>
      </c>
      <c r="E57" s="1"/>
      <c r="F57" s="1"/>
      <c r="G57" s="1"/>
      <c r="H57" s="1">
        <f t="shared" si="4"/>
        <v>722</v>
      </c>
      <c r="I57" s="33">
        <v>0.3</v>
      </c>
      <c r="J57" s="1">
        <f>MATCH($A57,Estimate!$A$12:$A$122,0)</f>
        <v>55</v>
      </c>
    </row>
    <row r="58" spans="1:10" x14ac:dyDescent="0.25">
      <c r="A58" s="2" t="s">
        <v>250</v>
      </c>
      <c r="B58" s="2" t="s">
        <v>251</v>
      </c>
      <c r="C58" s="1" t="s">
        <v>10</v>
      </c>
      <c r="D58" s="51"/>
      <c r="E58" s="51">
        <v>1</v>
      </c>
      <c r="F58" s="51"/>
      <c r="G58" s="1"/>
      <c r="H58" s="1"/>
      <c r="I58" s="33">
        <v>259.35000000000002</v>
      </c>
      <c r="J58" s="1">
        <f>MATCH($A58,Estimate!$A$12:$A$122,0)</f>
        <v>56</v>
      </c>
    </row>
    <row r="59" spans="1:10" x14ac:dyDescent="0.25">
      <c r="A59" s="2" t="s">
        <v>31</v>
      </c>
      <c r="B59" s="2" t="s">
        <v>34</v>
      </c>
      <c r="C59" s="1" t="s">
        <v>10</v>
      </c>
      <c r="D59" s="51">
        <v>11</v>
      </c>
      <c r="E59" s="1"/>
      <c r="F59" s="1"/>
      <c r="G59" s="1"/>
      <c r="H59" s="1">
        <f t="shared" ref="H59:H90" si="5">SUM(D59:G59)</f>
        <v>11</v>
      </c>
      <c r="I59" s="33">
        <v>4.0999999999999996</v>
      </c>
      <c r="J59" s="1">
        <f>MATCH($A59,Estimate!$A$12:$A$122,0)</f>
        <v>57</v>
      </c>
    </row>
    <row r="60" spans="1:10" x14ac:dyDescent="0.25">
      <c r="A60" s="1" t="s">
        <v>32</v>
      </c>
      <c r="B60" s="1" t="s">
        <v>72</v>
      </c>
      <c r="C60" s="1" t="s">
        <v>10</v>
      </c>
      <c r="D60" s="51">
        <v>32</v>
      </c>
      <c r="E60" s="51">
        <v>12</v>
      </c>
      <c r="F60" s="51" t="s">
        <v>99</v>
      </c>
      <c r="G60" s="1"/>
      <c r="H60" s="1">
        <f t="shared" si="5"/>
        <v>44</v>
      </c>
      <c r="I60" s="33">
        <v>3.88</v>
      </c>
      <c r="J60" s="1">
        <f>MATCH($A60,Estimate!$A$12:$A$122,0)</f>
        <v>58</v>
      </c>
    </row>
    <row r="61" spans="1:10" x14ac:dyDescent="0.25">
      <c r="A61" s="1" t="s">
        <v>44</v>
      </c>
      <c r="B61" s="1" t="s">
        <v>46</v>
      </c>
      <c r="C61" s="1" t="s">
        <v>0</v>
      </c>
      <c r="D61" s="51">
        <v>780</v>
      </c>
      <c r="E61" s="51">
        <v>78</v>
      </c>
      <c r="F61" s="51">
        <v>10</v>
      </c>
      <c r="G61" s="1"/>
      <c r="H61" s="1">
        <f t="shared" si="5"/>
        <v>868</v>
      </c>
      <c r="I61" s="33">
        <v>0.6</v>
      </c>
      <c r="J61" s="1">
        <f>MATCH($A61,Estimate!$A$12:$A$122,0)</f>
        <v>59</v>
      </c>
    </row>
    <row r="62" spans="1:10" x14ac:dyDescent="0.25">
      <c r="A62" s="1" t="s">
        <v>106</v>
      </c>
      <c r="B62" s="1" t="s">
        <v>111</v>
      </c>
      <c r="C62" s="1" t="s">
        <v>0</v>
      </c>
      <c r="D62" s="1"/>
      <c r="E62" s="1" t="s">
        <v>99</v>
      </c>
      <c r="F62" s="1">
        <v>27</v>
      </c>
      <c r="G62" s="1"/>
      <c r="H62" s="1">
        <f t="shared" si="5"/>
        <v>27</v>
      </c>
      <c r="I62" s="33">
        <v>1.3</v>
      </c>
      <c r="J62" s="1">
        <f>MATCH($A62,Estimate!$A$12:$A$122,0)</f>
        <v>60</v>
      </c>
    </row>
    <row r="63" spans="1:10" x14ac:dyDescent="0.25">
      <c r="A63" s="1" t="s">
        <v>45</v>
      </c>
      <c r="B63" s="1" t="s">
        <v>47</v>
      </c>
      <c r="C63" s="1" t="s">
        <v>0</v>
      </c>
      <c r="D63" s="51">
        <v>15</v>
      </c>
      <c r="E63" s="51">
        <v>20</v>
      </c>
      <c r="F63" s="51" t="s">
        <v>99</v>
      </c>
      <c r="G63" s="1"/>
      <c r="H63" s="1">
        <f t="shared" si="5"/>
        <v>35</v>
      </c>
      <c r="I63" s="33">
        <v>6.55</v>
      </c>
      <c r="J63" s="1">
        <f>MATCH($A63,Estimate!$A$12:$A$122,0)</f>
        <v>61</v>
      </c>
    </row>
    <row r="64" spans="1:10" x14ac:dyDescent="0.25">
      <c r="A64" s="1" t="s">
        <v>131</v>
      </c>
      <c r="B64" s="1" t="s">
        <v>162</v>
      </c>
      <c r="C64" s="1" t="s">
        <v>10</v>
      </c>
      <c r="D64" s="1"/>
      <c r="E64" s="51">
        <v>1</v>
      </c>
      <c r="F64" s="1" t="s">
        <v>99</v>
      </c>
      <c r="G64" s="1"/>
      <c r="H64" s="1">
        <f t="shared" si="5"/>
        <v>1</v>
      </c>
      <c r="I64" s="33">
        <v>71.760000000000005</v>
      </c>
      <c r="J64" s="1">
        <f>MATCH($A64,Estimate!$A$12:$A$122,0)</f>
        <v>62</v>
      </c>
    </row>
    <row r="65" spans="1:10" x14ac:dyDescent="0.25">
      <c r="A65" s="1" t="s">
        <v>132</v>
      </c>
      <c r="B65" s="1" t="s">
        <v>163</v>
      </c>
      <c r="C65" s="1" t="s">
        <v>10</v>
      </c>
      <c r="D65" s="1"/>
      <c r="E65" s="51">
        <v>1</v>
      </c>
      <c r="F65" s="51" t="s">
        <v>99</v>
      </c>
      <c r="G65" s="1"/>
      <c r="H65" s="1">
        <f t="shared" si="5"/>
        <v>1</v>
      </c>
      <c r="I65" s="33">
        <v>331.94</v>
      </c>
      <c r="J65" s="1">
        <f>MATCH($A65,Estimate!$A$12:$A$122,0)</f>
        <v>63</v>
      </c>
    </row>
    <row r="66" spans="1:10" x14ac:dyDescent="0.25">
      <c r="A66" s="2" t="s">
        <v>217</v>
      </c>
      <c r="B66" s="2" t="s">
        <v>215</v>
      </c>
      <c r="C66" s="1" t="s">
        <v>0</v>
      </c>
      <c r="D66" s="51">
        <v>882</v>
      </c>
      <c r="E66" s="1"/>
      <c r="F66" s="1"/>
      <c r="G66" s="1"/>
      <c r="H66" s="1">
        <f t="shared" si="5"/>
        <v>882</v>
      </c>
      <c r="I66" s="33">
        <v>0.21</v>
      </c>
      <c r="J66" s="1">
        <f>MATCH($A66,Estimate!$A$12:$A$122,0)</f>
        <v>64</v>
      </c>
    </row>
    <row r="67" spans="1:10" x14ac:dyDescent="0.25">
      <c r="A67" s="2" t="s">
        <v>218</v>
      </c>
      <c r="B67" s="2" t="s">
        <v>216</v>
      </c>
      <c r="C67" s="1" t="s">
        <v>0</v>
      </c>
      <c r="D67" s="51">
        <v>215</v>
      </c>
      <c r="E67" s="1"/>
      <c r="F67" s="1"/>
      <c r="G67" s="1"/>
      <c r="H67" s="1">
        <f t="shared" si="5"/>
        <v>215</v>
      </c>
      <c r="I67" s="33">
        <v>0.66</v>
      </c>
      <c r="J67" s="1">
        <f>MATCH($A67,Estimate!$A$12:$A$122,0)</f>
        <v>65</v>
      </c>
    </row>
    <row r="68" spans="1:10" x14ac:dyDescent="0.25">
      <c r="A68" s="1" t="s">
        <v>133</v>
      </c>
      <c r="B68" s="1" t="s">
        <v>164</v>
      </c>
      <c r="C68" s="1" t="s">
        <v>0</v>
      </c>
      <c r="D68" s="51">
        <v>110</v>
      </c>
      <c r="E68" s="51">
        <v>168</v>
      </c>
      <c r="F68" s="51">
        <v>190</v>
      </c>
      <c r="G68" s="1"/>
      <c r="H68" s="1">
        <f t="shared" si="5"/>
        <v>468</v>
      </c>
      <c r="I68" s="33">
        <v>1.85</v>
      </c>
      <c r="J68" s="1">
        <f>MATCH($A68,Estimate!$A$12:$A$122,0)</f>
        <v>66</v>
      </c>
    </row>
    <row r="69" spans="1:10" x14ac:dyDescent="0.25">
      <c r="A69" s="1" t="s">
        <v>134</v>
      </c>
      <c r="B69" s="1" t="s">
        <v>165</v>
      </c>
      <c r="C69" s="1" t="s">
        <v>10</v>
      </c>
      <c r="D69" s="51">
        <v>2</v>
      </c>
      <c r="E69" s="51">
        <v>2</v>
      </c>
      <c r="F69" s="1" t="s">
        <v>99</v>
      </c>
      <c r="G69" s="1"/>
      <c r="H69" s="1">
        <f t="shared" si="5"/>
        <v>4</v>
      </c>
      <c r="I69" s="33">
        <v>40.35</v>
      </c>
      <c r="J69" s="1">
        <f>MATCH($A69,Estimate!$A$12:$A$122,0)</f>
        <v>67</v>
      </c>
    </row>
    <row r="70" spans="1:10" x14ac:dyDescent="0.25">
      <c r="A70" s="2" t="s">
        <v>220</v>
      </c>
      <c r="B70" s="2" t="s">
        <v>219</v>
      </c>
      <c r="C70" s="1" t="s">
        <v>10</v>
      </c>
      <c r="D70" s="51">
        <v>2</v>
      </c>
      <c r="E70" s="1"/>
      <c r="F70" s="1"/>
      <c r="G70" s="1"/>
      <c r="H70" s="1">
        <f t="shared" si="5"/>
        <v>2</v>
      </c>
      <c r="I70" s="33">
        <v>49.58</v>
      </c>
      <c r="J70" s="1">
        <f>MATCH($A70,Estimate!$A$12:$A$122,0)</f>
        <v>68</v>
      </c>
    </row>
    <row r="71" spans="1:10" x14ac:dyDescent="0.25">
      <c r="A71" s="2" t="s">
        <v>221</v>
      </c>
      <c r="B71" s="2" t="s">
        <v>222</v>
      </c>
      <c r="C71" s="1" t="s">
        <v>10</v>
      </c>
      <c r="D71" s="51">
        <v>7</v>
      </c>
      <c r="E71" s="1"/>
      <c r="F71" s="1"/>
      <c r="G71" s="1"/>
      <c r="H71" s="1">
        <f t="shared" si="5"/>
        <v>7</v>
      </c>
      <c r="I71" s="33">
        <v>23.04</v>
      </c>
      <c r="J71" s="1">
        <f>MATCH($A71,Estimate!$A$12:$A$122,0)</f>
        <v>69</v>
      </c>
    </row>
    <row r="72" spans="1:10" x14ac:dyDescent="0.25">
      <c r="A72" s="1" t="s">
        <v>135</v>
      </c>
      <c r="B72" s="1" t="s">
        <v>166</v>
      </c>
      <c r="C72" s="1" t="s">
        <v>10</v>
      </c>
      <c r="D72" s="1"/>
      <c r="E72" s="51">
        <v>1</v>
      </c>
      <c r="F72" s="51" t="s">
        <v>99</v>
      </c>
      <c r="G72" s="1"/>
      <c r="H72" s="1">
        <f t="shared" si="5"/>
        <v>1</v>
      </c>
      <c r="I72" s="33">
        <v>228.77</v>
      </c>
      <c r="J72" s="1">
        <f>MATCH($A72,Estimate!$A$12:$A$122,0)</f>
        <v>70</v>
      </c>
    </row>
    <row r="73" spans="1:10" x14ac:dyDescent="0.25">
      <c r="A73" s="1" t="s">
        <v>11</v>
      </c>
      <c r="B73" s="1" t="s">
        <v>73</v>
      </c>
      <c r="C73" s="1" t="s">
        <v>10</v>
      </c>
      <c r="D73" s="51">
        <v>1</v>
      </c>
      <c r="E73" s="51">
        <v>1</v>
      </c>
      <c r="F73" s="51">
        <v>1</v>
      </c>
      <c r="G73" s="1"/>
      <c r="H73" s="1">
        <f t="shared" si="5"/>
        <v>3</v>
      </c>
      <c r="I73" s="33">
        <v>35401.07</v>
      </c>
      <c r="J73" s="1">
        <f>MATCH($A73,Estimate!$A$12:$A$122,0)</f>
        <v>71</v>
      </c>
    </row>
    <row r="74" spans="1:10" x14ac:dyDescent="0.25">
      <c r="A74" s="1" t="s">
        <v>107</v>
      </c>
      <c r="B74" s="1" t="s">
        <v>167</v>
      </c>
      <c r="C74" s="1" t="s">
        <v>10</v>
      </c>
      <c r="D74" s="51">
        <v>1</v>
      </c>
      <c r="E74" s="51">
        <v>1</v>
      </c>
      <c r="F74" s="51">
        <v>1</v>
      </c>
      <c r="G74" s="1"/>
      <c r="H74" s="1">
        <f t="shared" si="5"/>
        <v>3</v>
      </c>
      <c r="I74" s="33" t="s">
        <v>228</v>
      </c>
      <c r="J74" s="1">
        <f>MATCH($A74,Estimate!$A$12:$A$122,0)</f>
        <v>72</v>
      </c>
    </row>
    <row r="75" spans="1:10" x14ac:dyDescent="0.25">
      <c r="A75" s="1" t="s">
        <v>108</v>
      </c>
      <c r="B75" s="1" t="s">
        <v>168</v>
      </c>
      <c r="C75" s="1" t="s">
        <v>10</v>
      </c>
      <c r="D75" s="51">
        <v>1</v>
      </c>
      <c r="E75" s="51">
        <v>1</v>
      </c>
      <c r="F75" s="51">
        <v>1</v>
      </c>
      <c r="G75" s="1"/>
      <c r="H75" s="1">
        <f t="shared" si="5"/>
        <v>3</v>
      </c>
      <c r="I75" s="33" t="s">
        <v>228</v>
      </c>
      <c r="J75" s="1">
        <f>MATCH($A75,Estimate!$A$12:$A$122,0)</f>
        <v>73</v>
      </c>
    </row>
    <row r="76" spans="1:10" x14ac:dyDescent="0.25">
      <c r="A76" s="1" t="s">
        <v>109</v>
      </c>
      <c r="B76" s="1" t="s">
        <v>169</v>
      </c>
      <c r="C76" s="1" t="s">
        <v>10</v>
      </c>
      <c r="D76" s="35">
        <v>1</v>
      </c>
      <c r="E76" s="51">
        <v>1</v>
      </c>
      <c r="F76" s="51">
        <v>1</v>
      </c>
      <c r="G76" s="1"/>
      <c r="H76" s="1">
        <f t="shared" si="5"/>
        <v>3</v>
      </c>
      <c r="I76" s="33" t="s">
        <v>228</v>
      </c>
      <c r="J76" s="1">
        <f>MATCH($A76,Estimate!$A$12:$A$122,0)</f>
        <v>74</v>
      </c>
    </row>
    <row r="77" spans="1:10" x14ac:dyDescent="0.25">
      <c r="A77" s="1" t="s">
        <v>136</v>
      </c>
      <c r="B77" s="1" t="s">
        <v>170</v>
      </c>
      <c r="C77" s="1" t="s">
        <v>10</v>
      </c>
      <c r="D77" s="35">
        <v>1</v>
      </c>
      <c r="E77" s="51">
        <v>1</v>
      </c>
      <c r="F77" s="51">
        <v>1</v>
      </c>
      <c r="G77" s="1"/>
      <c r="H77" s="1">
        <f t="shared" si="5"/>
        <v>3</v>
      </c>
      <c r="I77" s="33" t="s">
        <v>228</v>
      </c>
      <c r="J77" s="1">
        <f>MATCH($A77,Estimate!$A$12:$A$122,0)</f>
        <v>75</v>
      </c>
    </row>
    <row r="78" spans="1:10" x14ac:dyDescent="0.25">
      <c r="A78" s="1" t="s">
        <v>12</v>
      </c>
      <c r="B78" s="1" t="s">
        <v>76</v>
      </c>
      <c r="C78" s="1" t="s">
        <v>10</v>
      </c>
      <c r="D78" s="51">
        <v>6</v>
      </c>
      <c r="E78" s="51">
        <v>8</v>
      </c>
      <c r="F78" s="51" t="s">
        <v>99</v>
      </c>
      <c r="G78" s="1"/>
      <c r="H78" s="1">
        <f t="shared" si="5"/>
        <v>14</v>
      </c>
      <c r="I78" s="33">
        <v>297.23</v>
      </c>
      <c r="J78" s="1">
        <f>MATCH($A78,Estimate!$A$12:$A$122,0)</f>
        <v>76</v>
      </c>
    </row>
    <row r="79" spans="1:10" x14ac:dyDescent="0.25">
      <c r="A79" s="1" t="s">
        <v>13</v>
      </c>
      <c r="B79" s="1" t="s">
        <v>77</v>
      </c>
      <c r="C79" s="1" t="s">
        <v>10</v>
      </c>
      <c r="D79" s="51">
        <v>1</v>
      </c>
      <c r="E79" s="51">
        <v>1</v>
      </c>
      <c r="F79" s="51" t="s">
        <v>99</v>
      </c>
      <c r="G79" s="1"/>
      <c r="H79" s="1">
        <f t="shared" si="5"/>
        <v>2</v>
      </c>
      <c r="I79" s="33">
        <v>319.48</v>
      </c>
      <c r="J79" s="1">
        <f>MATCH($A79,Estimate!$A$12:$A$122,0)</f>
        <v>77</v>
      </c>
    </row>
    <row r="80" spans="1:10" x14ac:dyDescent="0.25">
      <c r="A80" s="1" t="s">
        <v>14</v>
      </c>
      <c r="B80" s="1" t="s">
        <v>78</v>
      </c>
      <c r="C80" s="1" t="s">
        <v>10</v>
      </c>
      <c r="D80" s="51">
        <v>6</v>
      </c>
      <c r="E80" s="51">
        <v>8</v>
      </c>
      <c r="F80" s="51">
        <v>12</v>
      </c>
      <c r="G80" s="1"/>
      <c r="H80" s="1">
        <f t="shared" si="5"/>
        <v>26</v>
      </c>
      <c r="I80" s="33">
        <v>309.02999999999997</v>
      </c>
      <c r="J80" s="1">
        <f>MATCH($A80,Estimate!$A$12:$A$122,0)</f>
        <v>78</v>
      </c>
    </row>
    <row r="81" spans="1:10" x14ac:dyDescent="0.25">
      <c r="A81" s="1" t="s">
        <v>15</v>
      </c>
      <c r="B81" s="1" t="s">
        <v>79</v>
      </c>
      <c r="C81" s="1" t="s">
        <v>10</v>
      </c>
      <c r="D81" s="51">
        <v>1</v>
      </c>
      <c r="E81" s="51">
        <v>2</v>
      </c>
      <c r="F81" s="51" t="s">
        <v>99</v>
      </c>
      <c r="G81" s="1"/>
      <c r="H81" s="1">
        <f t="shared" si="5"/>
        <v>3</v>
      </c>
      <c r="I81" s="33">
        <v>307.95</v>
      </c>
      <c r="J81" s="1">
        <f>MATCH($A81,Estimate!$A$12:$A$122,0)</f>
        <v>79</v>
      </c>
    </row>
    <row r="82" spans="1:10" x14ac:dyDescent="0.25">
      <c r="A82" s="1" t="s">
        <v>16</v>
      </c>
      <c r="B82" s="1" t="s">
        <v>80</v>
      </c>
      <c r="C82" s="1" t="s">
        <v>10</v>
      </c>
      <c r="D82" s="51">
        <v>6</v>
      </c>
      <c r="E82" s="51">
        <v>8</v>
      </c>
      <c r="F82" s="51">
        <v>16</v>
      </c>
      <c r="G82" s="1"/>
      <c r="H82" s="1">
        <f t="shared" si="5"/>
        <v>30</v>
      </c>
      <c r="I82" s="33">
        <v>307.83</v>
      </c>
      <c r="J82" s="1">
        <f>MATCH($A82,Estimate!$A$12:$A$122,0)</f>
        <v>80</v>
      </c>
    </row>
    <row r="83" spans="1:10" x14ac:dyDescent="0.25">
      <c r="A83" s="1" t="s">
        <v>17</v>
      </c>
      <c r="B83" s="1" t="s">
        <v>81</v>
      </c>
      <c r="C83" s="1" t="s">
        <v>10</v>
      </c>
      <c r="D83" s="51">
        <v>1</v>
      </c>
      <c r="E83" s="51">
        <v>1</v>
      </c>
      <c r="F83" s="51" t="s">
        <v>99</v>
      </c>
      <c r="G83" s="1"/>
      <c r="H83" s="1">
        <f t="shared" si="5"/>
        <v>2</v>
      </c>
      <c r="I83" s="33">
        <v>321.41000000000003</v>
      </c>
      <c r="J83" s="1">
        <f>MATCH($A83,Estimate!$A$12:$A$122,0)</f>
        <v>81</v>
      </c>
    </row>
    <row r="84" spans="1:10" x14ac:dyDescent="0.25">
      <c r="A84" s="1" t="s">
        <v>18</v>
      </c>
      <c r="B84" s="1" t="s">
        <v>82</v>
      </c>
      <c r="C84" s="1" t="s">
        <v>10</v>
      </c>
      <c r="D84" s="51">
        <v>2</v>
      </c>
      <c r="E84" s="51">
        <v>2</v>
      </c>
      <c r="F84" s="51">
        <v>2</v>
      </c>
      <c r="G84" s="1"/>
      <c r="H84" s="1">
        <f t="shared" si="5"/>
        <v>6</v>
      </c>
      <c r="I84" s="33">
        <v>746.68</v>
      </c>
      <c r="J84" s="1">
        <f>MATCH($A84,Estimate!$A$12:$A$122,0)</f>
        <v>82</v>
      </c>
    </row>
    <row r="85" spans="1:10" x14ac:dyDescent="0.25">
      <c r="A85" s="1" t="s">
        <v>137</v>
      </c>
      <c r="B85" s="1" t="s">
        <v>171</v>
      </c>
      <c r="C85" s="1" t="s">
        <v>10</v>
      </c>
      <c r="D85" s="51">
        <v>7</v>
      </c>
      <c r="E85" s="51">
        <v>8</v>
      </c>
      <c r="F85" s="51">
        <v>8</v>
      </c>
      <c r="G85" s="1"/>
      <c r="H85" s="1">
        <f t="shared" si="5"/>
        <v>23</v>
      </c>
      <c r="I85" s="33">
        <v>218.02</v>
      </c>
      <c r="J85" s="1">
        <f>MATCH($A85,Estimate!$A$12:$A$122,0)</f>
        <v>83</v>
      </c>
    </row>
    <row r="86" spans="1:10" x14ac:dyDescent="0.25">
      <c r="A86" s="1" t="s">
        <v>138</v>
      </c>
      <c r="B86" s="1" t="s">
        <v>172</v>
      </c>
      <c r="C86" s="1" t="s">
        <v>10</v>
      </c>
      <c r="D86" s="1"/>
      <c r="E86" s="51">
        <v>1</v>
      </c>
      <c r="F86" s="51" t="s">
        <v>99</v>
      </c>
      <c r="G86" s="1"/>
      <c r="H86" s="1">
        <f t="shared" si="5"/>
        <v>1</v>
      </c>
      <c r="I86" s="33">
        <v>230.49</v>
      </c>
      <c r="J86" s="1">
        <f>MATCH($A86,Estimate!$A$12:$A$122,0)</f>
        <v>84</v>
      </c>
    </row>
    <row r="87" spans="1:10" x14ac:dyDescent="0.25">
      <c r="A87" s="1" t="s">
        <v>19</v>
      </c>
      <c r="B87" s="1" t="s">
        <v>83</v>
      </c>
      <c r="C87" s="1" t="s">
        <v>0</v>
      </c>
      <c r="D87" s="51">
        <v>125</v>
      </c>
      <c r="E87" s="51">
        <v>193</v>
      </c>
      <c r="F87" s="51">
        <v>187</v>
      </c>
      <c r="G87" s="1"/>
      <c r="H87" s="1">
        <f t="shared" si="5"/>
        <v>505</v>
      </c>
      <c r="I87" s="33">
        <v>2.4700000000000002</v>
      </c>
      <c r="J87" s="1">
        <f>MATCH($A87,Estimate!$A$12:$A$122,0)</f>
        <v>85</v>
      </c>
    </row>
    <row r="88" spans="1:10" x14ac:dyDescent="0.25">
      <c r="A88" s="1" t="s">
        <v>139</v>
      </c>
      <c r="B88" s="1" t="s">
        <v>173</v>
      </c>
      <c r="C88" s="1" t="s">
        <v>0</v>
      </c>
      <c r="D88" s="51">
        <v>1225</v>
      </c>
      <c r="E88" s="51">
        <v>1366</v>
      </c>
      <c r="F88" s="51">
        <v>656</v>
      </c>
      <c r="G88" s="1"/>
      <c r="H88" s="1">
        <f t="shared" si="5"/>
        <v>3247</v>
      </c>
      <c r="I88" s="33">
        <v>3.3</v>
      </c>
      <c r="J88" s="1">
        <f>MATCH($A88,Estimate!$A$12:$A$122,0)</f>
        <v>86</v>
      </c>
    </row>
    <row r="89" spans="1:10" x14ac:dyDescent="0.25">
      <c r="A89" s="1" t="s">
        <v>140</v>
      </c>
      <c r="B89" s="1" t="s">
        <v>174</v>
      </c>
      <c r="C89" s="1" t="s">
        <v>0</v>
      </c>
      <c r="D89" s="51">
        <v>125</v>
      </c>
      <c r="E89" s="51">
        <v>171</v>
      </c>
      <c r="F89" s="51">
        <v>176</v>
      </c>
      <c r="G89" s="1"/>
      <c r="H89" s="1">
        <f t="shared" si="5"/>
        <v>472</v>
      </c>
      <c r="I89" s="33">
        <v>1.87</v>
      </c>
      <c r="J89" s="1">
        <f>MATCH($A89,Estimate!$A$12:$A$122,0)</f>
        <v>87</v>
      </c>
    </row>
    <row r="90" spans="1:10" x14ac:dyDescent="0.25">
      <c r="A90" s="1" t="s">
        <v>141</v>
      </c>
      <c r="B90" s="1" t="s">
        <v>175</v>
      </c>
      <c r="C90" s="1" t="s">
        <v>10</v>
      </c>
      <c r="D90" s="1"/>
      <c r="E90" s="1" t="s">
        <v>99</v>
      </c>
      <c r="F90" s="1">
        <v>2</v>
      </c>
      <c r="G90" s="1"/>
      <c r="H90" s="1">
        <f t="shared" si="5"/>
        <v>2</v>
      </c>
      <c r="I90" s="33">
        <v>7878.46</v>
      </c>
      <c r="J90" s="1">
        <f>MATCH($A90,Estimate!$A$12:$A$122,0)</f>
        <v>88</v>
      </c>
    </row>
    <row r="91" spans="1:10" x14ac:dyDescent="0.25">
      <c r="A91" s="2" t="s">
        <v>227</v>
      </c>
      <c r="B91" s="2" t="s">
        <v>226</v>
      </c>
      <c r="C91" s="1" t="s">
        <v>10</v>
      </c>
      <c r="D91" s="1"/>
      <c r="E91" s="51">
        <v>1</v>
      </c>
      <c r="F91" s="1" t="s">
        <v>99</v>
      </c>
      <c r="G91" s="1"/>
      <c r="H91" s="1">
        <f t="shared" ref="H91" si="6">SUM(D91:G91)</f>
        <v>1</v>
      </c>
      <c r="I91" s="33">
        <v>14384.32</v>
      </c>
      <c r="J91" s="1">
        <f>MATCH($A91,Estimate!$A$12:$A$122,0)</f>
        <v>89</v>
      </c>
    </row>
    <row r="92" spans="1:10" x14ac:dyDescent="0.25">
      <c r="A92" s="1" t="s">
        <v>142</v>
      </c>
      <c r="B92" s="1" t="s">
        <v>176</v>
      </c>
      <c r="C92" s="1" t="s">
        <v>10</v>
      </c>
      <c r="D92" s="1"/>
      <c r="E92" s="51">
        <v>1</v>
      </c>
      <c r="F92" s="1" t="s">
        <v>99</v>
      </c>
      <c r="G92" s="1"/>
      <c r="H92" s="1">
        <f t="shared" ref="H92:H98" si="7">SUM(D92:G92)</f>
        <v>1</v>
      </c>
      <c r="I92" s="33">
        <v>15066.64</v>
      </c>
      <c r="J92" s="1">
        <f>MATCH($A92,Estimate!$A$12:$A$122,0)</f>
        <v>90</v>
      </c>
    </row>
    <row r="93" spans="1:10" x14ac:dyDescent="0.25">
      <c r="A93" s="1" t="s">
        <v>143</v>
      </c>
      <c r="B93" s="1" t="s">
        <v>177</v>
      </c>
      <c r="C93" s="1" t="s">
        <v>10</v>
      </c>
      <c r="D93" s="1"/>
      <c r="E93" s="51">
        <v>1</v>
      </c>
      <c r="F93" s="51" t="s">
        <v>99</v>
      </c>
      <c r="G93" s="1"/>
      <c r="H93" s="1">
        <f t="shared" si="7"/>
        <v>1</v>
      </c>
      <c r="I93" s="33">
        <v>16432.84</v>
      </c>
      <c r="J93" s="1">
        <f>MATCH($A93,Estimate!$A$12:$A$122,0)</f>
        <v>91</v>
      </c>
    </row>
    <row r="94" spans="1:10" x14ac:dyDescent="0.25">
      <c r="A94" s="1" t="s">
        <v>144</v>
      </c>
      <c r="B94" s="1" t="s">
        <v>178</v>
      </c>
      <c r="C94" s="1" t="s">
        <v>10</v>
      </c>
      <c r="D94" s="1"/>
      <c r="E94" s="1" t="s">
        <v>99</v>
      </c>
      <c r="F94" s="1">
        <v>1</v>
      </c>
      <c r="G94" s="1"/>
      <c r="H94" s="1">
        <f t="shared" si="7"/>
        <v>1</v>
      </c>
      <c r="I94" s="33">
        <v>17423.419999999998</v>
      </c>
      <c r="J94" s="1">
        <f>MATCH($A94,Estimate!$A$12:$A$122,0)</f>
        <v>92</v>
      </c>
    </row>
    <row r="95" spans="1:10" x14ac:dyDescent="0.25">
      <c r="A95" s="1" t="s">
        <v>145</v>
      </c>
      <c r="B95" s="1" t="s">
        <v>179</v>
      </c>
      <c r="C95" s="1" t="s">
        <v>10</v>
      </c>
      <c r="D95" s="1"/>
      <c r="E95" s="1" t="s">
        <v>99</v>
      </c>
      <c r="F95" s="51">
        <v>1</v>
      </c>
      <c r="G95" s="1"/>
      <c r="H95" s="1">
        <f t="shared" si="7"/>
        <v>1</v>
      </c>
      <c r="I95" s="33">
        <v>17046.560000000001</v>
      </c>
      <c r="J95" s="1">
        <f>MATCH($A95,Estimate!$A$12:$A$122,0)</f>
        <v>93</v>
      </c>
    </row>
    <row r="96" spans="1:10" x14ac:dyDescent="0.25">
      <c r="A96" s="1" t="s">
        <v>20</v>
      </c>
      <c r="B96" s="1" t="s">
        <v>84</v>
      </c>
      <c r="C96" s="1" t="s">
        <v>10</v>
      </c>
      <c r="D96" s="51">
        <v>2</v>
      </c>
      <c r="E96" s="51">
        <v>2</v>
      </c>
      <c r="F96" s="51">
        <v>2</v>
      </c>
      <c r="G96" s="1"/>
      <c r="H96" s="1">
        <f t="shared" si="7"/>
        <v>6</v>
      </c>
      <c r="I96" s="33">
        <v>2454.9</v>
      </c>
      <c r="J96" s="1">
        <f>MATCH($A96,Estimate!$A$12:$A$122,0)</f>
        <v>94</v>
      </c>
    </row>
    <row r="97" spans="1:10" x14ac:dyDescent="0.25">
      <c r="A97" s="1" t="s">
        <v>21</v>
      </c>
      <c r="B97" s="1" t="s">
        <v>85</v>
      </c>
      <c r="C97" s="1" t="s">
        <v>10</v>
      </c>
      <c r="D97" s="51">
        <v>2</v>
      </c>
      <c r="E97" s="51">
        <v>2</v>
      </c>
      <c r="F97" s="51">
        <v>2</v>
      </c>
      <c r="G97" s="1"/>
      <c r="H97" s="1">
        <f t="shared" si="7"/>
        <v>6</v>
      </c>
      <c r="I97" s="33">
        <v>960.75</v>
      </c>
      <c r="J97" s="1">
        <f>MATCH($A97,Estimate!$A$12:$A$122,0)</f>
        <v>95</v>
      </c>
    </row>
    <row r="98" spans="1:10" x14ac:dyDescent="0.25">
      <c r="A98" s="1" t="s">
        <v>22</v>
      </c>
      <c r="B98" s="1" t="s">
        <v>86</v>
      </c>
      <c r="C98" s="1" t="s">
        <v>10</v>
      </c>
      <c r="D98" s="51">
        <v>1</v>
      </c>
      <c r="E98" s="51">
        <v>1</v>
      </c>
      <c r="F98" s="51">
        <v>1</v>
      </c>
      <c r="G98" s="1"/>
      <c r="H98" s="1">
        <f t="shared" si="7"/>
        <v>3</v>
      </c>
      <c r="I98" s="33">
        <v>3501.13</v>
      </c>
      <c r="J98" s="1">
        <f>MATCH($A98,Estimate!$A$12:$A$122,0)</f>
        <v>96</v>
      </c>
    </row>
    <row r="99" spans="1:10" x14ac:dyDescent="0.25">
      <c r="A99" s="1" t="s">
        <v>244</v>
      </c>
      <c r="B99" s="1" t="s">
        <v>246</v>
      </c>
      <c r="C99" s="1" t="s">
        <v>194</v>
      </c>
      <c r="D99" s="51">
        <v>141</v>
      </c>
      <c r="E99" s="1"/>
      <c r="F99" s="1"/>
      <c r="G99" s="1"/>
      <c r="H99" s="1"/>
      <c r="I99" s="33">
        <v>150</v>
      </c>
      <c r="J99" s="1">
        <f>MATCH($A99,Estimate!$A$12:$A$122,0)</f>
        <v>97</v>
      </c>
    </row>
    <row r="100" spans="1:10" x14ac:dyDescent="0.25">
      <c r="A100" s="1" t="s">
        <v>245</v>
      </c>
      <c r="B100" s="1" t="s">
        <v>247</v>
      </c>
      <c r="C100" s="1" t="s">
        <v>192</v>
      </c>
      <c r="D100" s="51">
        <v>50</v>
      </c>
      <c r="E100" s="1"/>
      <c r="F100" s="1"/>
      <c r="G100" s="1"/>
      <c r="H100" s="1"/>
      <c r="I100" s="33">
        <v>4</v>
      </c>
      <c r="J100" s="1">
        <f>MATCH($A100,Estimate!$A$12:$A$122,0)</f>
        <v>98</v>
      </c>
    </row>
    <row r="101" spans="1:10" x14ac:dyDescent="0.25">
      <c r="A101" s="1" t="s">
        <v>87</v>
      </c>
      <c r="B101" s="1" t="s">
        <v>88</v>
      </c>
      <c r="C101" s="1" t="s">
        <v>41</v>
      </c>
      <c r="D101" s="51">
        <v>42</v>
      </c>
      <c r="E101" s="51">
        <v>28</v>
      </c>
      <c r="F101" s="51">
        <v>28</v>
      </c>
      <c r="G101" s="1"/>
      <c r="H101" s="1">
        <f t="shared" ref="H101:H112" si="8">SUM(D101:G101)</f>
        <v>98</v>
      </c>
      <c r="I101" s="33">
        <v>94.39</v>
      </c>
      <c r="J101" s="1">
        <f>MATCH($A101,Estimate!$A$12:$A$122,0)</f>
        <v>99</v>
      </c>
    </row>
    <row r="102" spans="1:10" x14ac:dyDescent="0.25">
      <c r="A102" s="1" t="s">
        <v>23</v>
      </c>
      <c r="B102" s="1" t="s">
        <v>89</v>
      </c>
      <c r="C102" s="1" t="s">
        <v>0</v>
      </c>
      <c r="D102" s="51">
        <v>215</v>
      </c>
      <c r="E102" s="51">
        <v>30</v>
      </c>
      <c r="F102" s="51">
        <v>55</v>
      </c>
      <c r="G102" s="1"/>
      <c r="H102" s="1">
        <f t="shared" si="8"/>
        <v>300</v>
      </c>
      <c r="I102" s="33">
        <v>3.49</v>
      </c>
      <c r="J102" s="1">
        <f>MATCH($A102,Estimate!$A$12:$A$122,0)</f>
        <v>100</v>
      </c>
    </row>
    <row r="103" spans="1:10" x14ac:dyDescent="0.25">
      <c r="A103" s="1" t="s">
        <v>35</v>
      </c>
      <c r="B103" s="2" t="s">
        <v>36</v>
      </c>
      <c r="C103" s="1" t="s">
        <v>10</v>
      </c>
      <c r="D103" s="51">
        <v>1</v>
      </c>
      <c r="E103" s="51">
        <v>1</v>
      </c>
      <c r="F103" s="51">
        <v>1</v>
      </c>
      <c r="G103" s="1"/>
      <c r="H103" s="1">
        <f t="shared" si="8"/>
        <v>3</v>
      </c>
      <c r="I103" s="33">
        <v>7045.41</v>
      </c>
      <c r="J103" s="1">
        <f>MATCH($A103,Estimate!$A$12:$A$122,0)</f>
        <v>101</v>
      </c>
    </row>
    <row r="104" spans="1:10" x14ac:dyDescent="0.25">
      <c r="A104" s="1" t="s">
        <v>146</v>
      </c>
      <c r="B104" s="1" t="s">
        <v>180</v>
      </c>
      <c r="C104" s="1" t="s">
        <v>10</v>
      </c>
      <c r="D104" s="51">
        <v>1</v>
      </c>
      <c r="E104" s="51">
        <v>1</v>
      </c>
      <c r="F104" s="51">
        <v>1</v>
      </c>
      <c r="G104" s="1"/>
      <c r="H104" s="1">
        <f t="shared" si="8"/>
        <v>3</v>
      </c>
      <c r="I104" s="33">
        <v>3331.17</v>
      </c>
      <c r="J104" s="1">
        <f>MATCH($A104,Estimate!$A$12:$A$122,0)</f>
        <v>102</v>
      </c>
    </row>
    <row r="105" spans="1:10" x14ac:dyDescent="0.25">
      <c r="A105" s="1" t="s">
        <v>147</v>
      </c>
      <c r="B105" s="1" t="s">
        <v>181</v>
      </c>
      <c r="C105" s="1" t="s">
        <v>10</v>
      </c>
      <c r="D105" s="51">
        <v>1</v>
      </c>
      <c r="E105" s="51">
        <v>1</v>
      </c>
      <c r="F105" s="51">
        <v>1</v>
      </c>
      <c r="G105" s="1"/>
      <c r="H105" s="1">
        <f t="shared" si="8"/>
        <v>3</v>
      </c>
      <c r="I105" s="33">
        <v>1264.07</v>
      </c>
      <c r="J105" s="1">
        <f>MATCH($A105,Estimate!$A$12:$A$122,0)</f>
        <v>103</v>
      </c>
    </row>
    <row r="106" spans="1:10" x14ac:dyDescent="0.25">
      <c r="A106" s="1" t="s">
        <v>37</v>
      </c>
      <c r="B106" s="1" t="s">
        <v>38</v>
      </c>
      <c r="C106" s="1" t="s">
        <v>10</v>
      </c>
      <c r="D106" s="51">
        <v>1</v>
      </c>
      <c r="E106" s="51">
        <v>1</v>
      </c>
      <c r="F106" s="51">
        <v>1</v>
      </c>
      <c r="G106" s="1"/>
      <c r="H106" s="1">
        <f t="shared" si="8"/>
        <v>3</v>
      </c>
      <c r="I106" s="33">
        <v>8739.91</v>
      </c>
      <c r="J106" s="1">
        <f>MATCH($A106,Estimate!$A$12:$A$122,0)</f>
        <v>104</v>
      </c>
    </row>
    <row r="107" spans="1:10" x14ac:dyDescent="0.25">
      <c r="A107" s="1" t="s">
        <v>39</v>
      </c>
      <c r="B107" s="1" t="s">
        <v>40</v>
      </c>
      <c r="C107" s="1" t="s">
        <v>41</v>
      </c>
      <c r="D107" s="1"/>
      <c r="E107" s="51">
        <v>4</v>
      </c>
      <c r="F107" s="51">
        <v>4</v>
      </c>
      <c r="G107" s="1"/>
      <c r="H107" s="1">
        <f t="shared" si="8"/>
        <v>8</v>
      </c>
      <c r="I107" s="33">
        <v>196.29</v>
      </c>
      <c r="J107" s="1">
        <f>MATCH($A107,Estimate!$A$12:$A$122,0)</f>
        <v>105</v>
      </c>
    </row>
    <row r="108" spans="1:10" x14ac:dyDescent="0.25">
      <c r="A108" s="2" t="s">
        <v>185</v>
      </c>
      <c r="B108" s="2" t="s">
        <v>186</v>
      </c>
      <c r="C108" s="1" t="s">
        <v>41</v>
      </c>
      <c r="D108" s="51">
        <v>5</v>
      </c>
      <c r="E108" s="1"/>
      <c r="F108" s="1"/>
      <c r="G108" s="1"/>
      <c r="H108" s="1">
        <f t="shared" si="8"/>
        <v>5</v>
      </c>
      <c r="I108" s="33">
        <v>301.14</v>
      </c>
      <c r="J108" s="1">
        <f>MATCH($A108,Estimate!$A$12:$A$122,0)</f>
        <v>106</v>
      </c>
    </row>
    <row r="109" spans="1:10" x14ac:dyDescent="0.25">
      <c r="A109" s="1" t="s">
        <v>24</v>
      </c>
      <c r="B109" s="1" t="s">
        <v>90</v>
      </c>
      <c r="C109" s="1" t="s">
        <v>10</v>
      </c>
      <c r="D109" s="51">
        <v>3</v>
      </c>
      <c r="E109" s="51">
        <v>3</v>
      </c>
      <c r="F109" s="51" t="s">
        <v>99</v>
      </c>
      <c r="G109" s="1"/>
      <c r="H109" s="1">
        <f t="shared" si="8"/>
        <v>6</v>
      </c>
      <c r="I109" s="33">
        <v>9362.06</v>
      </c>
      <c r="J109" s="1">
        <f>MATCH($A109,Estimate!$A$12:$A$122,0)</f>
        <v>107</v>
      </c>
    </row>
    <row r="110" spans="1:10" x14ac:dyDescent="0.25">
      <c r="A110" s="1" t="s">
        <v>25</v>
      </c>
      <c r="B110" s="1" t="s">
        <v>182</v>
      </c>
      <c r="C110" s="1" t="s">
        <v>10</v>
      </c>
      <c r="D110" s="51">
        <v>3</v>
      </c>
      <c r="E110" s="51">
        <v>2</v>
      </c>
      <c r="F110" s="51" t="s">
        <v>99</v>
      </c>
      <c r="G110" s="1"/>
      <c r="H110" s="1">
        <f t="shared" si="8"/>
        <v>5</v>
      </c>
      <c r="I110" s="33">
        <v>10026.43</v>
      </c>
      <c r="J110" s="1">
        <f>MATCH($A110,Estimate!$A$12:$A$122,0)</f>
        <v>108</v>
      </c>
    </row>
    <row r="111" spans="1:10" x14ac:dyDescent="0.25">
      <c r="A111" s="1" t="s">
        <v>148</v>
      </c>
      <c r="B111" s="1" t="s">
        <v>183</v>
      </c>
      <c r="C111" s="1" t="s">
        <v>0</v>
      </c>
      <c r="D111" s="51">
        <v>660</v>
      </c>
      <c r="E111" s="51">
        <v>484</v>
      </c>
      <c r="F111" s="51" t="s">
        <v>99</v>
      </c>
      <c r="G111" s="1"/>
      <c r="H111" s="1">
        <f t="shared" si="8"/>
        <v>1144</v>
      </c>
      <c r="I111" s="33" t="s">
        <v>252</v>
      </c>
      <c r="J111" s="1">
        <f>MATCH($A111,Estimate!$A$12:$A$122,0)</f>
        <v>109</v>
      </c>
    </row>
    <row r="112" spans="1:10" x14ac:dyDescent="0.25">
      <c r="A112" s="1" t="s">
        <v>149</v>
      </c>
      <c r="B112" s="1" t="s">
        <v>184</v>
      </c>
      <c r="C112" s="1" t="s">
        <v>0</v>
      </c>
      <c r="D112" s="51">
        <v>485</v>
      </c>
      <c r="E112" s="51">
        <v>387</v>
      </c>
      <c r="F112" s="51" t="s">
        <v>99</v>
      </c>
      <c r="G112" s="1"/>
      <c r="H112" s="1">
        <f t="shared" si="8"/>
        <v>872</v>
      </c>
      <c r="I112" s="33" t="s">
        <v>252</v>
      </c>
      <c r="J112" s="1">
        <f>MATCH($A112,Estimate!$A$12:$A$122,0)</f>
        <v>110</v>
      </c>
    </row>
  </sheetData>
  <phoneticPr fontId="6" type="noConversion"/>
  <conditionalFormatting sqref="J3:J112">
    <cfRule type="cellIs" dxfId="0" priority="1" operator="equal">
      <formula>0</formula>
    </cfRule>
  </conditionalFormatting>
  <pageMargins left="0.7" right="0.7" top="0.75" bottom="0.75" header="0.3" footer="0.3"/>
  <pageSetup paperSize="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CoverPage</vt:lpstr>
      <vt:lpstr>Estimate</vt:lpstr>
      <vt:lpstr>Reference</vt:lpstr>
      <vt:lpstr>CoverPage!Print_Area</vt:lpstr>
      <vt:lpstr>Estimate!Print_Area</vt:lpstr>
      <vt:lpstr>Estimate!Print_Titles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Clark @PD</dc:creator>
  <cp:lastModifiedBy>Barbara Coleman</cp:lastModifiedBy>
  <cp:lastPrinted>2023-04-27T17:37:32Z</cp:lastPrinted>
  <dcterms:created xsi:type="dcterms:W3CDTF">2020-11-05T14:51:32Z</dcterms:created>
  <dcterms:modified xsi:type="dcterms:W3CDTF">2023-05-08T17:11:56Z</dcterms:modified>
</cp:coreProperties>
</file>