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T:\7.0 DELIVERABLES\7.02 IFB\"/>
    </mc:Choice>
  </mc:AlternateContent>
  <xr:revisionPtr revIDLastSave="0" documentId="13_ncr:1_{E96FDCEC-1F91-42D3-9329-1299FB7979E1}" xr6:coauthVersionLast="47" xr6:coauthVersionMax="47" xr10:uidLastSave="{00000000-0000-0000-0000-000000000000}"/>
  <bookViews>
    <workbookView xWindow="-120" yWindow="-120" windowWidth="29040" windowHeight="15720" xr2:uid="{AAE5BA30-737A-4DDE-AE7A-FF6F24D67EE5}"/>
  </bookViews>
  <sheets>
    <sheet name="Roadway" sheetId="1" r:id="rId1"/>
  </sheets>
  <definedNames>
    <definedName name="_xlnm._FilterDatabase" localSheetId="0" hidden="1">Roadway!$A$150:$J$150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6" i="1" l="1"/>
  <c r="F219" i="1" s="1"/>
  <c r="E21" i="1"/>
  <c r="A157" i="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E123" i="1"/>
  <c r="E87" i="1"/>
  <c r="E86" i="1"/>
  <c r="E80" i="1"/>
  <c r="E78" i="1"/>
  <c r="E47" i="1"/>
  <c r="E46" i="1"/>
  <c r="E36" i="1"/>
  <c r="E137" i="1"/>
  <c r="E118" i="1"/>
  <c r="E115" i="1"/>
  <c r="E107" i="1"/>
  <c r="E82" i="1"/>
  <c r="E81" i="1"/>
  <c r="E35" i="1"/>
  <c r="E34" i="1"/>
  <c r="E33" i="1"/>
  <c r="E32" i="1"/>
  <c r="E31" i="1"/>
  <c r="E30" i="1"/>
  <c r="E28" i="1"/>
  <c r="E24" i="1"/>
  <c r="G184" i="1"/>
  <c r="A21" i="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G150" i="1"/>
  <c r="A52" i="1" l="1"/>
  <c r="A53" i="1" s="1"/>
  <c r="A54" i="1" s="1"/>
  <c r="A55" i="1" s="1"/>
  <c r="A56" i="1" s="1"/>
  <c r="A57" i="1" s="1"/>
  <c r="A58" i="1" s="1"/>
  <c r="A59" i="1" s="1"/>
  <c r="A60" i="1" s="1"/>
  <c r="A61" i="1" s="1"/>
  <c r="A62" i="1" s="1"/>
  <c r="A63" i="1" s="1"/>
  <c r="A64" i="1" l="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l="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alcChain>
</file>

<file path=xl/sharedStrings.xml><?xml version="1.0" encoding="utf-8"?>
<sst xmlns="http://schemas.openxmlformats.org/spreadsheetml/2006/main" count="599" uniqueCount="369">
  <si>
    <t>The City only will accept bid pricing to the hundredths. Any pricing extended out to three decimal points will be truncated to two decimal points in the City's favor.</t>
  </si>
  <si>
    <t>Item No.</t>
  </si>
  <si>
    <t>Description</t>
  </si>
  <si>
    <t>Unit</t>
  </si>
  <si>
    <t>Estimated Quantity</t>
  </si>
  <si>
    <t>Unit Price</t>
  </si>
  <si>
    <t>Total</t>
  </si>
  <si>
    <t xml:space="preserve"> </t>
  </si>
  <si>
    <t>(Authorized Representative)</t>
  </si>
  <si>
    <t>SY</t>
  </si>
  <si>
    <t>LF</t>
  </si>
  <si>
    <t>EA</t>
  </si>
  <si>
    <t>LS</t>
  </si>
  <si>
    <t>Addendum No. 1</t>
  </si>
  <si>
    <t>Date</t>
  </si>
  <si>
    <t>Addendum No. 2</t>
  </si>
  <si>
    <t>Addendum No. 3</t>
  </si>
  <si>
    <t>Addendum No. 4</t>
  </si>
  <si>
    <t>Notes:</t>
  </si>
  <si>
    <t>ALL MATERIALS AND CONSTRUCTION FOR THE ROADWAY ITEMS SHALL CONFORM TO THE TXDOT STANDARD SPECIFICATIONS FOR CONSTRUCTION AND MAINTENANCE OF HIGHWAYS, STREETS AND BRIDGES 2014, AND THE CITY OF NEW BRAUNFELS REQUIREMENTS.</t>
  </si>
  <si>
    <t>NO EXTRA PAYMENT SHALL BE MADE FOR WORK CALLED FOR ON PLANS, OR WORK REQUIRED TO CONSTRUCT PROPOSED IMPROVEMENTS, BUT NOT INCLUDED ON THE BID FORM.  THIS WORK WILL BE REQUIRED AND SHALL BE INCLUDED UNDER THE PAY ITEM TO WHICH IT RELATES.</t>
  </si>
  <si>
    <t>Company Name:</t>
  </si>
  <si>
    <t>Proposers Name:</t>
  </si>
  <si>
    <t>Signed By:</t>
  </si>
  <si>
    <t xml:space="preserve">CITY TOTAL </t>
  </si>
  <si>
    <t>ALL MATERIALS AND CONSTRUCTION FOR THE WATER IMPROVEMENTS SHALL CONFORM TO THE LATEST NEW BRAUNFELS UTILITIES WATER CONNECTION POLICY.</t>
  </si>
  <si>
    <r>
      <rPr>
        <b/>
        <sz val="14"/>
        <rFont val="Arial"/>
        <family val="2"/>
      </rPr>
      <t xml:space="preserve">PROPOSAL FORM	</t>
    </r>
    <r>
      <rPr>
        <sz val="12"/>
        <rFont val="Arial"/>
        <family val="2"/>
      </rPr>
      <t xml:space="preserve">
</t>
    </r>
    <r>
      <rPr>
        <b/>
        <sz val="12"/>
        <rFont val="Arial"/>
        <family val="2"/>
      </rPr>
      <t xml:space="preserve">NAME OF PROPOSER: _______________________________________________________________
</t>
    </r>
    <r>
      <rPr>
        <sz val="12"/>
        <rFont val="Arial"/>
        <family val="2"/>
      </rPr>
      <t xml:space="preserve">
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
</t>
    </r>
  </si>
  <si>
    <t>CY</t>
  </si>
  <si>
    <t>100‐6002</t>
  </si>
  <si>
    <t>110‐6001</t>
  </si>
  <si>
    <t>110‐6002</t>
  </si>
  <si>
    <t>110‐6003</t>
  </si>
  <si>
    <t>132‐6006</t>
  </si>
  <si>
    <t>160‐6003</t>
  </si>
  <si>
    <t>164‐6003</t>
  </si>
  <si>
    <t>168‐6001</t>
  </si>
  <si>
    <t>247‐6501</t>
  </si>
  <si>
    <t>247‐6502</t>
  </si>
  <si>
    <t>260‐6011</t>
  </si>
  <si>
    <t>260‐6043</t>
  </si>
  <si>
    <t>310‐6009</t>
  </si>
  <si>
    <t>340‐6050</t>
  </si>
  <si>
    <t>340‐6138</t>
  </si>
  <si>
    <t>340‐6272</t>
  </si>
  <si>
    <t>400‐6003</t>
  </si>
  <si>
    <t>400‐6005</t>
  </si>
  <si>
    <t>401‐6001</t>
  </si>
  <si>
    <t>402‐6001</t>
  </si>
  <si>
    <t>416‐6001</t>
  </si>
  <si>
    <t>416‐6004</t>
  </si>
  <si>
    <t>420‐6009</t>
  </si>
  <si>
    <t>420‐6013</t>
  </si>
  <si>
    <t>420‐6029</t>
  </si>
  <si>
    <t>EXCAVATION (ROADWAY)</t>
  </si>
  <si>
    <t>EXCAVATION (CHANNEL)</t>
  </si>
  <si>
    <t>EXCAVATION (SPECIAL)</t>
  </si>
  <si>
    <t>EMBANKMENT (FINAL)(DENS CONT)(TY C)</t>
  </si>
  <si>
    <t>FURNISHING AND PLACING TOPSOIL (4")</t>
  </si>
  <si>
    <t>BROADCAST SEED (PERM)(RURAL)(CLAY)</t>
  </si>
  <si>
    <t>VEGTATIVE WATERING</t>
  </si>
  <si>
    <t>FL BS (CMP IN PLC)(TYA GR1‐2) GOODWIN LN. (17")</t>
  </si>
  <si>
    <t>FL BS (CMP IN PLC)(TYA GR1‐2) CONRADS LN. (20")</t>
  </si>
  <si>
    <t>LIME TRT (EXST MATL) (12")</t>
  </si>
  <si>
    <t>LIME (HYD, COM OR QK)(SLURRY)</t>
  </si>
  <si>
    <t>PRIME COAT (MC‐30)</t>
  </si>
  <si>
    <t>D‐GR HMA(SQ) TY‐C PG70‐22 (3'')</t>
  </si>
  <si>
    <t>D‐GR HMA(SQ) TY‐D PG76‐22 (2'')</t>
  </si>
  <si>
    <t>TACK COAT</t>
  </si>
  <si>
    <t>STRUCT EXCAV (PIPE)</t>
  </si>
  <si>
    <t>CEM STABIL BKFL</t>
  </si>
  <si>
    <t>FLOWABLE BACKFILL</t>
  </si>
  <si>
    <t>TRENCH EXCAVATION PROTECTION</t>
  </si>
  <si>
    <t>DRILL SHAFT (18 IN)</t>
  </si>
  <si>
    <t>DRILL SHAFT (36 IN)</t>
  </si>
  <si>
    <t>CL A CONC (COLLAR)</t>
  </si>
  <si>
    <t>CL C CONC (ABUT)</t>
  </si>
  <si>
    <t>CL C CONC (CAP)</t>
  </si>
  <si>
    <t>TXDOT Spec No.</t>
  </si>
  <si>
    <t>STA</t>
  </si>
  <si>
    <t>MG</t>
  </si>
  <si>
    <t>TON</t>
  </si>
  <si>
    <t>GAL</t>
  </si>
  <si>
    <t>420‐6037</t>
  </si>
  <si>
    <t>CL C CONC (COLUMN)</t>
  </si>
  <si>
    <t>420‐6054</t>
  </si>
  <si>
    <t>CL C CONC (HEADWALL)</t>
  </si>
  <si>
    <t>420‐6057</t>
  </si>
  <si>
    <t>CL C CONC (WINGWALLS)</t>
  </si>
  <si>
    <t>420‐6074</t>
  </si>
  <si>
    <t>CL C CONC (MISC) RDWY/DRWY MITERED CONC.</t>
  </si>
  <si>
    <t>420‐6133</t>
  </si>
  <si>
    <t>CL A CONC (CHANNEL LINING)</t>
  </si>
  <si>
    <t>422‐6001</t>
  </si>
  <si>
    <t>REINF CONC SLAB</t>
  </si>
  <si>
    <t>SF</t>
  </si>
  <si>
    <t>422‐6013</t>
  </si>
  <si>
    <t>BRIDGE SIDEWALK</t>
  </si>
  <si>
    <t>422‐6015</t>
  </si>
  <si>
    <t>APPROACH SLAB</t>
  </si>
  <si>
    <t>423‐6008</t>
  </si>
  <si>
    <t>RETAINING WALL (CAST ‐ IN ‐ PLACE)</t>
  </si>
  <si>
    <t>425‐6036</t>
  </si>
  <si>
    <t>PRESTR CONC GIRDER (TX34)</t>
  </si>
  <si>
    <t>432‐6002</t>
  </si>
  <si>
    <t>RIPRAP (CONC)(5 IN)</t>
  </si>
  <si>
    <t>432‐6022</t>
  </si>
  <si>
    <t>RIPRAP (STONE COMMON)(DRY)(6 IN)</t>
  </si>
  <si>
    <t>442‐6007</t>
  </si>
  <si>
    <t>STR STEEL (MISC NON ‐ BRIDGE)</t>
  </si>
  <si>
    <t>LB</t>
  </si>
  <si>
    <t>450‐6018</t>
  </si>
  <si>
    <t>RAIL (TY T631) (TL‐3)</t>
  </si>
  <si>
    <t>450‐6030</t>
  </si>
  <si>
    <t>RAIL (TY C221)</t>
  </si>
  <si>
    <t>450‐6048</t>
  </si>
  <si>
    <t>RAIL (HANDRAIL)(TY B)</t>
  </si>
  <si>
    <t>450‐6052</t>
  </si>
  <si>
    <t>RAIL (HANDRAIL)(TY F)</t>
  </si>
  <si>
    <t>454‐6018</t>
  </si>
  <si>
    <t>SEALED EXPANSION JOINT (4 IN) (SEJ ‐ M)</t>
  </si>
  <si>
    <t>462‐6001</t>
  </si>
  <si>
    <t>CONC BOX CULV (3 FT X 2 FT)</t>
  </si>
  <si>
    <t>462‐6002</t>
  </si>
  <si>
    <t>CONC BOX CULV (3 FT X 3 FT)</t>
  </si>
  <si>
    <t>462‐6003</t>
  </si>
  <si>
    <t>CONC BOX CULV (4 FT X 2 FT)</t>
  </si>
  <si>
    <t>462‐6004</t>
  </si>
  <si>
    <t>CONC BOX CULV (4 FT X 3 FT)</t>
  </si>
  <si>
    <t>462‐6005</t>
  </si>
  <si>
    <t>CONC BOX CULV (4 FT X 4 FT)</t>
  </si>
  <si>
    <t>462‐6008</t>
  </si>
  <si>
    <t>CONC BOX CULV (5 FT X 4 FT)</t>
  </si>
  <si>
    <t>462‐6010</t>
  </si>
  <si>
    <t>CONC BOX CULV (6 FT X 3 FT)</t>
  </si>
  <si>
    <t>462‐6011</t>
  </si>
  <si>
    <t>CONC BOX CULV (6 FT X 4 FT)</t>
  </si>
  <si>
    <t>462‐6020</t>
  </si>
  <si>
    <t>CONC BOX CULV (8 FT X 5 FT)</t>
  </si>
  <si>
    <t>462‐6099</t>
  </si>
  <si>
    <t>CONC BOX CULV (6 FT X 2 FT)</t>
  </si>
  <si>
    <t>462‐6109</t>
  </si>
  <si>
    <t>CONC BOX CULV (8 FT X 3 FT)(EXTEND)</t>
  </si>
  <si>
    <t>462‐6159</t>
  </si>
  <si>
    <t>CONC BOX CULV (9FT X 4FT)</t>
  </si>
  <si>
    <t>464‐6003</t>
  </si>
  <si>
    <t>RC PIPE (CL III)(18 IN)</t>
  </si>
  <si>
    <t>464‐6005</t>
  </si>
  <si>
    <t>RC PIPE (CL III)(24 IN)</t>
  </si>
  <si>
    <t>464‐6007</t>
  </si>
  <si>
    <t>RC PIPE (CL III)(30 IN)</t>
  </si>
  <si>
    <t>464‐6008</t>
  </si>
  <si>
    <t>RC PIPE (CL III)(36 IN)</t>
  </si>
  <si>
    <t>465‐6002</t>
  </si>
  <si>
    <t>MANH (COMPL)(PRM)(48IN)</t>
  </si>
  <si>
    <t>465‐6006</t>
  </si>
  <si>
    <t>JCTBOX(COMPL)(PJB)(4FTX4FT)</t>
  </si>
  <si>
    <t>465‐6009</t>
  </si>
  <si>
    <t>JCTBOX(COMPL)(PJB)(5FTX5FT)</t>
  </si>
  <si>
    <t>465‐6011</t>
  </si>
  <si>
    <t>JCTBOX(COMPL)(PJB)(6FTX6FT)</t>
  </si>
  <si>
    <t>465‐6012</t>
  </si>
  <si>
    <t>JCTBOX(COMPL)(PJB)(8FTX8FT)</t>
  </si>
  <si>
    <t>465‐6022</t>
  </si>
  <si>
    <t>INLET (COMPL)(PCO)(5FT)(LEFT)</t>
  </si>
  <si>
    <t>465‐6023</t>
  </si>
  <si>
    <t>INLET (COMPL)(PCO)(5FT)(RIGHT)</t>
  </si>
  <si>
    <t>465‐6024</t>
  </si>
  <si>
    <t>INLET (COMPL)(PCO)(5FT)(BOTH)</t>
  </si>
  <si>
    <t>465‐6153</t>
  </si>
  <si>
    <t>INLET (COMPL)(PAZD)(SL)(4FTX4FT) 4‐WAY</t>
  </si>
  <si>
    <t>465‐6154</t>
  </si>
  <si>
    <t>INLET (COMPL)(PAZD)(SL)(5FTX5FT) 4‐WAY</t>
  </si>
  <si>
    <t>465‐6390</t>
  </si>
  <si>
    <t>INLET (COMPL)(PAZD)(SL) 4FT X 10FT 4‐WAY</t>
  </si>
  <si>
    <t>465‐6526</t>
  </si>
  <si>
    <t>JUNCT BOX (COMPL)(JB)(7FT X 7FT)(FTW)</t>
  </si>
  <si>
    <t>465‐6557</t>
  </si>
  <si>
    <t>INLET (CURB)(SPL) SIDEWALK BOX</t>
  </si>
  <si>
    <t>465‐6582</t>
  </si>
  <si>
    <t>JCT BOX (COMPL)(CIP)(9FTX9FT)</t>
  </si>
  <si>
    <t>465‐6670</t>
  </si>
  <si>
    <t>JCT BOX (COMPL)(SPL) 10FT X 10FT</t>
  </si>
  <si>
    <t>465‐6671</t>
  </si>
  <si>
    <t>JCT BOX (COMPL)(SPL) 12FT X 12FT</t>
  </si>
  <si>
    <t>500‐6001</t>
  </si>
  <si>
    <t>MOBILIZATION</t>
  </si>
  <si>
    <t>502‐6001</t>
  </si>
  <si>
    <t>BARRICADES, SIGNS, AND TRAFFIC HANDLING</t>
  </si>
  <si>
    <t>506‐6001</t>
  </si>
  <si>
    <t>ROCK FILTER DAMS (INSTALL) (TY 1)</t>
  </si>
  <si>
    <t>506‐6011</t>
  </si>
  <si>
    <t>ROCK FILTER DAMS (REMOVE)</t>
  </si>
  <si>
    <t>506‐6020</t>
  </si>
  <si>
    <t>CONSTRUCTION EXITS (INSTALL) (TY 1)</t>
  </si>
  <si>
    <t>506‐6024</t>
  </si>
  <si>
    <t>CONSTRUCTION EXITS (REMOVE)</t>
  </si>
  <si>
    <t>506‐6038</t>
  </si>
  <si>
    <t>TEMP SEDMT CONT FENCE (INSTALL)</t>
  </si>
  <si>
    <t>506‐6039</t>
  </si>
  <si>
    <t>TEMP SEDMT CONT FENCE (REMOVE)</t>
  </si>
  <si>
    <t>506‐6047</t>
  </si>
  <si>
    <t>TEMP SDMT CONT FENCE (INLET PROTECTION)</t>
  </si>
  <si>
    <t>508‐6004</t>
  </si>
  <si>
    <t>CONSTRUCTING DETOURS (TY 2)</t>
  </si>
  <si>
    <t>512‐6009</t>
  </si>
  <si>
    <t>PORT CTB (FUR &amp; INST)(LOW PROF)(TY 1)</t>
  </si>
  <si>
    <t>512‐6010</t>
  </si>
  <si>
    <t>PORT CTB (FUR &amp; INST)(LOW PROF)(TY 2)</t>
  </si>
  <si>
    <t>512‐6033</t>
  </si>
  <si>
    <t>PORT CTB (MOVE)(LOW PROF)(TY 1)</t>
  </si>
  <si>
    <t>512‐6034</t>
  </si>
  <si>
    <t>PORT CTB (MOVE)(LOW PROF)(TY 2)</t>
  </si>
  <si>
    <t>512‐6057</t>
  </si>
  <si>
    <t>PORT CTB (REMOVE)(LOW PROF)(TY 1)</t>
  </si>
  <si>
    <t>512‐6058</t>
  </si>
  <si>
    <t>PORT CTB (REMOVE)(LOW PROF)(TY 2)</t>
  </si>
  <si>
    <t>528‐6001</t>
  </si>
  <si>
    <t>COLORED TEXTURED CONC (4") HARDSCAPING</t>
  </si>
  <si>
    <t>529‐6036</t>
  </si>
  <si>
    <t>CONCRETE CURB (SPECIAL) HEADER CURB</t>
  </si>
  <si>
    <t>530‐6004</t>
  </si>
  <si>
    <t>DRIVEWAYS (CONC)</t>
  </si>
  <si>
    <t>530‐6005</t>
  </si>
  <si>
    <t>DRIVEWAYS (ACP)</t>
  </si>
  <si>
    <t>531‐6002</t>
  </si>
  <si>
    <t>CONC SIDEWALKS (5")</t>
  </si>
  <si>
    <t>531‐6004</t>
  </si>
  <si>
    <t>CURB RAMPS (TY I)</t>
  </si>
  <si>
    <t>531‐6005</t>
  </si>
  <si>
    <t>CURB RAMPS (TY II)</t>
  </si>
  <si>
    <t>531‐6009</t>
  </si>
  <si>
    <t>CURB RAMPS (TY VI)</t>
  </si>
  <si>
    <t>531‐6010</t>
  </si>
  <si>
    <t>CURB RAMPS (TY VII)</t>
  </si>
  <si>
    <t>531‐6013</t>
  </si>
  <si>
    <t>CURB RAMPS (TY X)</t>
  </si>
  <si>
    <t>540‐6003</t>
  </si>
  <si>
    <t>MTL THRIE‐BEAM GD FEN (TIM POST)</t>
  </si>
  <si>
    <t>544‐6009</t>
  </si>
  <si>
    <t>GUARDRAIL END TRTMNT(RETRO)(WOOD POST)</t>
  </si>
  <si>
    <t>618‐6046</t>
  </si>
  <si>
    <t>CONDT (PVC) (SCH 80) (2")</t>
  </si>
  <si>
    <t>618‐6047</t>
  </si>
  <si>
    <t>CONDT (PVC) (SCH 80) (2") (BORE)</t>
  </si>
  <si>
    <t>618‐6053</t>
  </si>
  <si>
    <t>CONDT (PVC) (SCH 80) (3")</t>
  </si>
  <si>
    <t>618‐6054</t>
  </si>
  <si>
    <t>CONDT (PVC) (SCH 80) (3") (BORE)</t>
  </si>
  <si>
    <t>624‐6009</t>
  </si>
  <si>
    <t>GROUND BOX TY D (162922)</t>
  </si>
  <si>
    <t>624‐6010</t>
  </si>
  <si>
    <t>GROUND BOX TY D (162922)W/APRON</t>
  </si>
  <si>
    <t>636‐6001</t>
  </si>
  <si>
    <t>ALUMINUM SIGNS (TY A)</t>
  </si>
  <si>
    <t>644‐6001</t>
  </si>
  <si>
    <t>IN SM RD SN SUP&amp;AM TY10BWG(1)SA(P)</t>
  </si>
  <si>
    <t>662‐6095</t>
  </si>
  <si>
    <t>WK ZN PAV MRK REMOV (Y) 4" (SLD)</t>
  </si>
  <si>
    <t>666‐6030</t>
  </si>
  <si>
    <t>REFL PAV MRK TY I (W)8"(DOT)(100MIL)</t>
  </si>
  <si>
    <t>666‐6036</t>
  </si>
  <si>
    <t>REFL PAV MRK TY I (W)8"(SLD)(100MIL)</t>
  </si>
  <si>
    <t>666‐6048</t>
  </si>
  <si>
    <t>REFL PAV MRK TY I (W)24"(SLD)(100MIL)</t>
  </si>
  <si>
    <t>666‐6054</t>
  </si>
  <si>
    <t>REFL PAV MRK TY I (W)(ARROW)(100MIL)</t>
  </si>
  <si>
    <t>666‐6078</t>
  </si>
  <si>
    <t>REFL PAV MRK TY I (W)(WORD)(100MIL)</t>
  </si>
  <si>
    <t>666‐6147</t>
  </si>
  <si>
    <t>REFL PAV MRK TY I (Y)24"(SLD)(100MIL)</t>
  </si>
  <si>
    <t>666‐6156</t>
  </si>
  <si>
    <t>REFL PAV MRK TY I(Y)(MED NOSE)(100MIL)</t>
  </si>
  <si>
    <t>666‐6312</t>
  </si>
  <si>
    <t>RE PM W/RET REQ TY I (Y)4"(BRK)(100MIL)</t>
  </si>
  <si>
    <t>666‐6315</t>
  </si>
  <si>
    <t>RE PM W/RET REQ TY I (Y)4"(SLD)(100MIL)</t>
  </si>
  <si>
    <t>672‐6007</t>
  </si>
  <si>
    <t>REFL PAV MRKR TY I‐C</t>
  </si>
  <si>
    <t>672‐6009</t>
  </si>
  <si>
    <t>REFL PAV MRKR TY II‐A‐A</t>
  </si>
  <si>
    <t>677‐6001</t>
  </si>
  <si>
    <t>ELIM EXT PAV MARK &amp; MARKS (4")</t>
  </si>
  <si>
    <t>682‐6003</t>
  </si>
  <si>
    <t>VEH SIG SEC (12")LED(YEL)</t>
  </si>
  <si>
    <t>682‐6021</t>
  </si>
  <si>
    <t>BACK PLATE (12")(1 SEC)</t>
  </si>
  <si>
    <t>685‐6004</t>
  </si>
  <si>
    <t>INSTL RDSD FLSH BCN ASSM (SOLAR PWRD)</t>
  </si>
  <si>
    <t xml:space="preserve"> CITY - ROADWAY IMPROVEMENTS PROPOSAL - GOODWIN/CONRADS LANE</t>
  </si>
  <si>
    <t>PREPARING ROW</t>
  </si>
  <si>
    <t xml:space="preserve">ADDENDA: The undersigned hereby acknowledges receipt of the following addenda to the Drawings and Specifications, all of the provisions and requirements of which addenda have been taken into consideration in the preparation of this Proposal.
</t>
  </si>
  <si>
    <t>MO</t>
  </si>
  <si>
    <t>420-8000</t>
  </si>
  <si>
    <t>459-6010</t>
  </si>
  <si>
    <t>GABION MATTRESSES (GALV) (6 IN)</t>
  </si>
  <si>
    <t>465-6154</t>
  </si>
  <si>
    <t>INLET (COMPL)(PAZD)(SL)(6FTX6FT) 4‐WAY</t>
  </si>
  <si>
    <t>CLASS A CONC (CONCRETE TRICKLE CHANNEL)</t>
  </si>
  <si>
    <t>GOODWIN/CONRADS LANE - WASTEWATER IMPROVEMENTS</t>
  </si>
  <si>
    <t>100 (TxDOT)</t>
  </si>
  <si>
    <t>PREPARING RIGHT OF WAY</t>
  </si>
  <si>
    <t>500 (TxDOT)</t>
  </si>
  <si>
    <t>MOBILIZATION, BONDING, &amp; INSURANCE</t>
  </si>
  <si>
    <t>510 (NBU)</t>
  </si>
  <si>
    <t>15-INCH PVC GRAVITY MAIN SDR 26 ASTM F679 PS115 (ALL DEPTHS), INCLUDING EXCAVATION AND BACKFILL</t>
  </si>
  <si>
    <t>12-INCH PVC GRAVITY MAIN SDR 26 ASTM D3034 PS115 (ALL DEPTHS), INCLUDING EXCAVATION AND BACKFILL</t>
  </si>
  <si>
    <t>8-INCH PVC GRAVITY MAIN SDR 26ASTM D3034 PS115 (ALL DEPTHS), INCLUDING EXCAVATION AND BACKFILL</t>
  </si>
  <si>
    <t>121 (NBU)</t>
  </si>
  <si>
    <t>SANITARY SEWER SERVICE WITH CLEANOUT (6-INCH)</t>
  </si>
  <si>
    <t>304 &amp; 312 (NBU)</t>
  </si>
  <si>
    <t>SANITARY SEWER MANHOLE - 4' DIAMETER (COMPLETE WITH COATING)</t>
  </si>
  <si>
    <t>SANITARY SEWER VENTED MANHOLE - 4' DIAMETER (COMPLETE WITH COATING)</t>
  </si>
  <si>
    <t>SANITARY SEWER DOGHOUSE MANHOLE - 4' DIAMETER (COMPLETE WITH COATING)</t>
  </si>
  <si>
    <t>CONNECT TO EX. 8-INCH WASTEWATER MAIN</t>
  </si>
  <si>
    <t>304 (NBU)</t>
  </si>
  <si>
    <t>CEMENT STABILIZED SAND BACKFILL AROUND MANHOLE</t>
  </si>
  <si>
    <t>505 (NBU)</t>
  </si>
  <si>
    <t>24-INCH STEEL ENCASEMENT PIPE</t>
  </si>
  <si>
    <t>30-INCH STEEL ENCASEMENT PIPE</t>
  </si>
  <si>
    <t>311 (NBU)</t>
  </si>
  <si>
    <t>ADJUST DEPTH OF EXISTING MANHOLE RIM</t>
  </si>
  <si>
    <t>INSTALL FLOWABLE FILL WITH BOX CULVERT CONSTRUCTION</t>
  </si>
  <si>
    <t>ABANDONMENT (REMOVAL) OF EX. 12-INCH WASTEWATER MAIN</t>
  </si>
  <si>
    <t>ABANDONMENT (REMOVAL) OF EX. 10-INCH WASTEWATER MAIN</t>
  </si>
  <si>
    <t>ABANDONMENT (REMOVAL) OF EX. 8-INCH WASTEWATER MAIN</t>
  </si>
  <si>
    <t>PLUG AND ABANDON EX. 10" (FL IN) IN ACCORDANCE WITH NBU SPECIFICATIONS AFTER ACCEPTANCE OF PROP. 15" WASTEWATER MAIN</t>
  </si>
  <si>
    <t>PLUG AND ABANDON EX. 8" (FL OUT) IN ACCORDANCE WITH NBU SPECIFICATIONS AFTER ACCEPTANCE OF PROP. 8" WASTEWATER MAIN</t>
  </si>
  <si>
    <t>ABANDONMENT (REMOVAL) OF EX. MANHOLES</t>
  </si>
  <si>
    <t>330 (NBU)</t>
  </si>
  <si>
    <t>TEMPORARY BYPASS PUMPING PLAN &amp; IMPLEMENTATION</t>
  </si>
  <si>
    <t>CNB Trench Repair</t>
  </si>
  <si>
    <t>CUT/TEMPORARY REPAIR ASPHALT PAVEMENT</t>
  </si>
  <si>
    <t>CUT/TEMPORARY REPAIR CONCRETE DRIVEWAY</t>
  </si>
  <si>
    <t>CNB ST-018</t>
  </si>
  <si>
    <t>CUT AND REPAIR CONCRETE SIDEWALK</t>
  </si>
  <si>
    <t>315 (NBU)</t>
  </si>
  <si>
    <t>CCTV PRE AND POST</t>
  </si>
  <si>
    <t>515 (NBU)</t>
  </si>
  <si>
    <t>SANITARY SEWER LINE TESTING</t>
  </si>
  <si>
    <t xml:space="preserve">NBU WASTEWATER TOTAL </t>
  </si>
  <si>
    <t xml:space="preserve">NBU WATER TOTAL </t>
  </si>
  <si>
    <t>512 (NBU)</t>
  </si>
  <si>
    <t>511 (NBU)</t>
  </si>
  <si>
    <t>510 &amp; 511 (NBU)</t>
  </si>
  <si>
    <t>5071 (TxDOT)</t>
  </si>
  <si>
    <t>12-INCH WATER MAIN, PVC C900 DR18 (ALL DEPTHS), INCLUDING EXCAVATION AND BACKFILL</t>
  </si>
  <si>
    <t>8-INCH WATER MAIN, PVC C900 DR18 (ALL DEPTHS), INCLUDING EXCAVATION AND BACKFILL</t>
  </si>
  <si>
    <t>6-INCH WATER MAIN, PVC C900 DR18 (ALL DEPTHS), INCLUDING EXCAVATION AND BACKFILL</t>
  </si>
  <si>
    <t>TRACER WIRE</t>
  </si>
  <si>
    <t>WARNING TAPE (TERRA TAPE)</t>
  </si>
  <si>
    <t>CONNECT TO EX. 24-INCH WATER MAIN (COMPLETE)</t>
  </si>
  <si>
    <t>CONNECT TO EX. 6-INCH WATER MAIN (COMPLETE)</t>
  </si>
  <si>
    <t>CONNECT TO EX. 12-INCH WATER MAIN (COMPLETE)</t>
  </si>
  <si>
    <t>GATE VALVE, MJ (RESTRAINED) (6-INCH)</t>
  </si>
  <si>
    <t>GATE VALVE, MJ (RESTRAINED) (12-INCH)</t>
  </si>
  <si>
    <t>FIRE HYDRANT ASSEMBLY</t>
  </si>
  <si>
    <t>DUCTILE IRON FITTINGS</t>
  </si>
  <si>
    <t>RELOCATE &amp; RECONNECT SINGLE WATER SERVICE WITH NEW METER BOX INCLUDING CASING</t>
  </si>
  <si>
    <t>ABANDONMENT (COMPLETE IN-PLACE, CUT/CAP, GROUT FILLED) OF EX. 12" WATER MAINS</t>
  </si>
  <si>
    <t>ABANDONMENT (COMPLETE IN-PLACE, CUT/CAP, GROUT FILLED) OF EX. 8" WATER MAIN</t>
  </si>
  <si>
    <t>ABANDON EXISTING GATE VALVE</t>
  </si>
  <si>
    <t>VERIFY DEPTH &amp; LOCATION OF EX. WATER SERVICES, FIRE LINES, &amp; WATER MAINS</t>
  </si>
  <si>
    <t>RELOCATE &amp; ADJUST DEPTH OF WATER CAV.</t>
  </si>
  <si>
    <t>RELOCATE FIRE HYDRANT, VERIFY DEPTH AND LOCATION OF EX. FIRE HYDRANT</t>
  </si>
  <si>
    <t>ADJUST DEPTH OF WATER VALVE, VERIFY DEPTH &amp; LOCATION OF EX. WATER VALVE</t>
  </si>
  <si>
    <t>RELOCATE EXISTING WATER METER</t>
  </si>
  <si>
    <t>WATER MAIN TESTING</t>
  </si>
  <si>
    <t>REMOVE/REPLACE WOOD FENCE</t>
  </si>
  <si>
    <t>TOTAL PROPOSALS - BOTH CITY AND NBU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</si>
</sst>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00\ ;\(&quot;$&quot;#,##0.00\)"/>
    <numFmt numFmtId="166" formatCode="#,##0.0"/>
  </numFmts>
  <fonts count="19" x14ac:knownFonts="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name val="Arial"/>
      <family val="2"/>
    </font>
    <font>
      <b/>
      <sz val="14"/>
      <color theme="1"/>
      <name val="Arial"/>
      <family val="2"/>
    </font>
    <font>
      <sz val="9"/>
      <name val="Arial"/>
      <family val="2"/>
    </font>
    <font>
      <sz val="10"/>
      <name val="Arial Narrow"/>
      <family val="2"/>
    </font>
    <font>
      <sz val="10"/>
      <name val="Arial"/>
      <family val="2"/>
    </font>
    <font>
      <b/>
      <sz val="12"/>
      <name val="Arial"/>
      <family val="2"/>
    </font>
    <font>
      <sz val="10"/>
      <color theme="1"/>
      <name val="Arial"/>
      <family val="2"/>
    </font>
    <font>
      <sz val="9"/>
      <color theme="1"/>
      <name val="Times New Roman"/>
      <family val="1"/>
    </font>
    <font>
      <sz val="10"/>
      <color theme="1"/>
      <name val="Times New Roman"/>
      <family val="1"/>
    </font>
    <font>
      <sz val="8"/>
      <name val="Arial"/>
      <family val="2"/>
    </font>
    <font>
      <b/>
      <sz val="12"/>
      <name val="Arial Black"/>
      <family val="2"/>
    </font>
    <font>
      <sz val="12"/>
      <name val="Arial Black"/>
      <family val="2"/>
    </font>
    <font>
      <sz val="12"/>
      <color theme="1"/>
      <name val="Arial Black"/>
      <family val="2"/>
    </font>
    <font>
      <b/>
      <sz val="12"/>
      <color rgb="FF000000"/>
      <name val="Arial"/>
      <family val="2"/>
    </font>
  </fonts>
  <fills count="3">
    <fill>
      <patternFill patternType="none"/>
    </fill>
    <fill>
      <patternFill patternType="gray125"/>
    </fill>
    <fill>
      <patternFill patternType="solid">
        <fgColor rgb="FFC0000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7">
    <xf numFmtId="0" fontId="0" fillId="0" borderId="0"/>
    <xf numFmtId="0" fontId="3" fillId="0" borderId="0"/>
    <xf numFmtId="0" fontId="9" fillId="0" borderId="0"/>
    <xf numFmtId="0" fontId="9" fillId="0" borderId="0"/>
    <xf numFmtId="44" fontId="4" fillId="0" borderId="0" applyFont="0" applyFill="0" applyBorder="0" applyAlignment="0" applyProtection="0"/>
    <xf numFmtId="0" fontId="2" fillId="0" borderId="0"/>
    <xf numFmtId="0" fontId="1" fillId="0" borderId="0"/>
  </cellStyleXfs>
  <cellXfs count="97">
    <xf numFmtId="0" fontId="0" fillId="0" borderId="0" xfId="0"/>
    <xf numFmtId="0" fontId="3" fillId="0" borderId="0" xfId="1"/>
    <xf numFmtId="0" fontId="8"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xf>
    <xf numFmtId="166" fontId="0" fillId="0" borderId="0" xfId="0" applyNumberFormat="1"/>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right"/>
    </xf>
    <xf numFmtId="0" fontId="10" fillId="0" borderId="0" xfId="0" applyFont="1"/>
    <xf numFmtId="2" fontId="0" fillId="0" borderId="0" xfId="0" applyNumberFormat="1" applyAlignment="1">
      <alignment horizontal="right" vertical="center" wrapText="1"/>
    </xf>
    <xf numFmtId="2" fontId="0" fillId="0" borderId="0" xfId="0" applyNumberFormat="1" applyAlignment="1">
      <alignment horizontal="right"/>
    </xf>
    <xf numFmtId="2" fontId="12" fillId="0" borderId="0" xfId="0" applyNumberFormat="1" applyFont="1" applyAlignment="1">
      <alignment horizontal="right"/>
    </xf>
    <xf numFmtId="0" fontId="0" fillId="0" borderId="3" xfId="0" applyBorder="1" applyAlignment="1">
      <alignment horizontal="left"/>
    </xf>
    <xf numFmtId="0" fontId="0" fillId="0" borderId="3" xfId="0" applyBorder="1" applyAlignment="1">
      <alignment horizontal="left" vertical="center"/>
    </xf>
    <xf numFmtId="0" fontId="0" fillId="0" borderId="3" xfId="0" applyBorder="1" applyAlignment="1">
      <alignment horizontal="left" vertical="top"/>
    </xf>
    <xf numFmtId="0" fontId="0" fillId="0" borderId="3" xfId="0" applyBorder="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2" fontId="18" fillId="0" borderId="3" xfId="0" applyNumberFormat="1" applyFont="1" applyBorder="1" applyAlignment="1">
      <alignment horizontal="right" vertical="center" wrapText="1"/>
    </xf>
    <xf numFmtId="0" fontId="10" fillId="0" borderId="0" xfId="0" applyFont="1" applyAlignment="1">
      <alignment horizontal="right"/>
    </xf>
    <xf numFmtId="164" fontId="10" fillId="0" borderId="0" xfId="4" applyNumberFormat="1" applyFont="1" applyBorder="1" applyAlignment="1"/>
    <xf numFmtId="0" fontId="0" fillId="2" borderId="0" xfId="0" applyFill="1"/>
    <xf numFmtId="0" fontId="10" fillId="2" borderId="0" xfId="0" applyFont="1" applyFill="1" applyAlignment="1">
      <alignment horizontal="right"/>
    </xf>
    <xf numFmtId="164" fontId="10" fillId="2" borderId="0" xfId="4" applyNumberFormat="1" applyFont="1" applyFill="1" applyBorder="1" applyAlignment="1"/>
    <xf numFmtId="2" fontId="0" fillId="0" borderId="3" xfId="0" applyNumberFormat="1" applyBorder="1" applyAlignment="1">
      <alignment horizontal="right"/>
    </xf>
    <xf numFmtId="0" fontId="0" fillId="0" borderId="3" xfId="0" applyBorder="1"/>
    <xf numFmtId="0" fontId="0" fillId="0" borderId="3" xfId="0" applyBorder="1" applyAlignment="1">
      <alignment horizontal="left" wrapText="1"/>
    </xf>
    <xf numFmtId="164" fontId="10" fillId="0" borderId="0" xfId="4" applyNumberFormat="1" applyFont="1" applyFill="1" applyBorder="1" applyAlignment="1"/>
    <xf numFmtId="4" fontId="0" fillId="0" borderId="3" xfId="0" applyNumberFormat="1" applyBorder="1" applyAlignment="1">
      <alignment horizontal="right"/>
    </xf>
    <xf numFmtId="0" fontId="0" fillId="0" borderId="3" xfId="0" applyBorder="1" applyAlignment="1">
      <alignment horizontal="center"/>
    </xf>
    <xf numFmtId="0" fontId="0" fillId="2" borderId="5" xfId="0" applyFill="1" applyBorder="1"/>
    <xf numFmtId="0" fontId="0" fillId="2" borderId="6" xfId="0" applyFill="1" applyBorder="1"/>
    <xf numFmtId="0" fontId="4" fillId="2" borderId="6" xfId="2" applyFont="1" applyFill="1" applyBorder="1" applyAlignment="1">
      <alignment horizontal="center"/>
    </xf>
    <xf numFmtId="0" fontId="5" fillId="2" borderId="6" xfId="2" applyFont="1" applyFill="1" applyBorder="1" applyAlignment="1">
      <alignment horizontal="centerContinuous"/>
    </xf>
    <xf numFmtId="0" fontId="10" fillId="2" borderId="6" xfId="0" applyFont="1" applyFill="1" applyBorder="1" applyAlignment="1">
      <alignment horizontal="right" vertical="center"/>
    </xf>
    <xf numFmtId="0" fontId="0" fillId="2" borderId="7" xfId="0" applyFill="1" applyBorder="1"/>
    <xf numFmtId="0" fontId="0" fillId="0" borderId="13" xfId="0" applyBorder="1"/>
    <xf numFmtId="0" fontId="17" fillId="0" borderId="0" xfId="0" applyFont="1"/>
    <xf numFmtId="0" fontId="17" fillId="0" borderId="0" xfId="0" applyFont="1" applyAlignment="1">
      <alignment horizontal="right"/>
    </xf>
    <xf numFmtId="0" fontId="17" fillId="0" borderId="0" xfId="0" applyFont="1" applyAlignment="1">
      <alignment horizontal="center"/>
    </xf>
    <xf numFmtId="2" fontId="17" fillId="0" borderId="0" xfId="0" applyNumberFormat="1" applyFont="1" applyAlignment="1">
      <alignment horizontal="right"/>
    </xf>
    <xf numFmtId="0" fontId="17" fillId="0" borderId="14" xfId="0" applyFont="1" applyBorder="1" applyAlignment="1">
      <alignment horizontal="right"/>
    </xf>
    <xf numFmtId="0" fontId="0" fillId="0" borderId="15" xfId="0" applyBorder="1"/>
    <xf numFmtId="0" fontId="0" fillId="0" borderId="17" xfId="0" applyBorder="1" applyAlignment="1">
      <alignment horizontal="left" vertical="center"/>
    </xf>
    <xf numFmtId="44" fontId="10" fillId="0" borderId="3" xfId="4" applyFont="1" applyBorder="1" applyAlignment="1">
      <alignment vertical="center"/>
    </xf>
    <xf numFmtId="0" fontId="0" fillId="0" borderId="17" xfId="0" applyBorder="1" applyAlignment="1">
      <alignment horizontal="left" vertical="top"/>
    </xf>
    <xf numFmtId="0" fontId="0" fillId="0" borderId="17" xfId="0" applyBorder="1" applyAlignment="1">
      <alignment horizontal="center" vertical="center"/>
    </xf>
    <xf numFmtId="44" fontId="10" fillId="0" borderId="3" xfId="4" applyFont="1" applyFill="1" applyBorder="1" applyAlignment="1">
      <alignment vertical="center"/>
    </xf>
    <xf numFmtId="165" fontId="15" fillId="0" borderId="0" xfId="0" applyNumberFormat="1" applyFont="1" applyAlignment="1">
      <alignment horizontal="left"/>
    </xf>
    <xf numFmtId="0" fontId="16" fillId="0" borderId="0" xfId="0" applyFont="1" applyAlignment="1">
      <alignment horizontal="right"/>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8" xfId="1" applyFont="1" applyBorder="1" applyAlignment="1">
      <alignment horizontal="center" vertical="center"/>
    </xf>
    <xf numFmtId="0" fontId="11" fillId="0" borderId="0" xfId="0" applyFont="1"/>
    <xf numFmtId="0" fontId="11" fillId="0" borderId="0" xfId="0" applyFont="1" applyAlignment="1">
      <alignment horizontal="center"/>
    </xf>
    <xf numFmtId="0" fontId="11" fillId="0" borderId="0" xfId="0" applyFont="1" applyAlignment="1">
      <alignment horizontal="right"/>
    </xf>
    <xf numFmtId="2" fontId="11" fillId="0" borderId="0" xfId="0" applyNumberFormat="1" applyFont="1" applyAlignment="1">
      <alignment horizontal="right"/>
    </xf>
    <xf numFmtId="0" fontId="11" fillId="0" borderId="14" xfId="0" applyFont="1" applyBorder="1" applyAlignment="1">
      <alignment horizontal="right"/>
    </xf>
    <xf numFmtId="0" fontId="13" fillId="0" borderId="1" xfId="0" applyFont="1" applyBorder="1"/>
    <xf numFmtId="0" fontId="13" fillId="0" borderId="1" xfId="0" applyFont="1" applyBorder="1" applyAlignment="1">
      <alignment horizontal="center"/>
    </xf>
    <xf numFmtId="2" fontId="13" fillId="0" borderId="1" xfId="0" applyNumberFormat="1" applyFont="1" applyBorder="1" applyAlignment="1">
      <alignment horizontal="right"/>
    </xf>
    <xf numFmtId="0" fontId="13" fillId="0" borderId="16" xfId="0" applyFont="1" applyBorder="1" applyAlignment="1">
      <alignment horizontal="right"/>
    </xf>
    <xf numFmtId="0" fontId="15" fillId="0" borderId="8" xfId="0" applyFont="1" applyBorder="1" applyAlignment="1">
      <alignment horizontal="right" vertical="center"/>
    </xf>
    <xf numFmtId="0" fontId="15" fillId="0" borderId="9" xfId="0" applyFont="1" applyBorder="1" applyAlignment="1">
      <alignment horizontal="right" vertical="center"/>
    </xf>
    <xf numFmtId="0" fontId="15" fillId="0" borderId="10" xfId="0" applyFont="1" applyBorder="1" applyAlignment="1">
      <alignment horizontal="right" vertical="center"/>
    </xf>
    <xf numFmtId="44" fontId="10" fillId="0" borderId="8" xfId="4" applyFont="1" applyBorder="1" applyAlignment="1">
      <alignment horizontal="center"/>
    </xf>
    <xf numFmtId="44" fontId="10" fillId="0" borderId="10" xfId="4" applyFont="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10" fillId="0" borderId="4" xfId="0" applyFont="1" applyBorder="1" applyAlignment="1">
      <alignment horizontal="right"/>
    </xf>
    <xf numFmtId="0" fontId="10" fillId="0" borderId="2" xfId="0" applyFont="1" applyBorder="1" applyAlignment="1">
      <alignment horizontal="right"/>
    </xf>
    <xf numFmtId="0" fontId="17" fillId="0" borderId="0" xfId="0" applyFont="1" applyAlignment="1">
      <alignment horizontal="center"/>
    </xf>
    <xf numFmtId="0" fontId="0" fillId="0" borderId="0" xfId="0" applyAlignment="1">
      <alignment horizontal="center" vertical="top" wrapText="1"/>
    </xf>
    <xf numFmtId="0" fontId="17" fillId="0" borderId="14" xfId="0" applyFont="1" applyBorder="1" applyAlignment="1">
      <alignment horizontal="center"/>
    </xf>
    <xf numFmtId="0" fontId="16" fillId="0" borderId="0" xfId="0" applyFont="1" applyAlignment="1">
      <alignment horizontal="center"/>
    </xf>
    <xf numFmtId="0" fontId="16" fillId="0" borderId="14" xfId="0" applyFont="1" applyBorder="1" applyAlignment="1">
      <alignment horizontal="center"/>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0" fillId="0" borderId="0" xfId="0" applyAlignment="1">
      <alignment horizontal="center"/>
    </xf>
    <xf numFmtId="0" fontId="7" fillId="0" borderId="0" xfId="0" applyFont="1" applyAlignment="1">
      <alignment horizontal="left" wrapText="1"/>
    </xf>
    <xf numFmtId="0" fontId="6" fillId="0" borderId="0" xfId="1" applyFont="1" applyAlignment="1">
      <alignment horizontal="center" vertical="center"/>
    </xf>
    <xf numFmtId="0" fontId="0" fillId="0" borderId="0" xfId="0" applyAlignment="1">
      <alignment horizontal="lef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5" fillId="0" borderId="0" xfId="0" applyFont="1" applyAlignment="1">
      <alignment horizontal="center"/>
    </xf>
    <xf numFmtId="0" fontId="0" fillId="0" borderId="0" xfId="0" applyAlignment="1">
      <alignment vertical="center" wrapText="1"/>
    </xf>
    <xf numFmtId="0" fontId="0" fillId="0" borderId="3" xfId="0" applyFill="1" applyBorder="1" applyAlignment="1">
      <alignment horizontal="left"/>
    </xf>
    <xf numFmtId="0" fontId="0" fillId="0" borderId="3" xfId="0" applyFill="1" applyBorder="1" applyAlignment="1">
      <alignment horizontal="center"/>
    </xf>
    <xf numFmtId="2" fontId="0" fillId="0" borderId="3" xfId="0" applyNumberFormat="1" applyFill="1" applyBorder="1" applyAlignment="1">
      <alignment horizontal="right"/>
    </xf>
    <xf numFmtId="0" fontId="0" fillId="0" borderId="3" xfId="0" applyFill="1" applyBorder="1"/>
  </cellXfs>
  <cellStyles count="7">
    <cellStyle name="Currency" xfId="4" builtinId="4"/>
    <cellStyle name="Normal" xfId="0" builtinId="0"/>
    <cellStyle name="Normal 2 2 2" xfId="3" xr:uid="{FD15F863-D918-4A44-BDA1-0A55307FFA2C}"/>
    <cellStyle name="Normal 3" xfId="2" xr:uid="{4E9E8637-1A14-4BA1-BF2A-774DF4CBE115}"/>
    <cellStyle name="Normal 4" xfId="1" xr:uid="{D2594622-553E-40CF-915E-BFCCEA51187E}"/>
    <cellStyle name="Normal 4 2" xfId="5" xr:uid="{0A254138-08D5-411F-8535-FD6999AC7F7D}"/>
    <cellStyle name="Normal 4 3" xfId="6" xr:uid="{B69A450D-2C9B-4CBC-8145-BC332F1D3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F1D6-8DC9-4D2A-9F60-2546FDB096F6}">
  <sheetPr>
    <pageSetUpPr fitToPage="1"/>
  </sheetPr>
  <dimension ref="A1:J230"/>
  <sheetViews>
    <sheetView tabSelected="1" view="pageLayout" zoomScaleNormal="100" zoomScaleSheetLayoutView="100" workbookViewId="0">
      <selection sqref="A1:G1"/>
    </sheetView>
  </sheetViews>
  <sheetFormatPr defaultRowHeight="15" x14ac:dyDescent="0.2"/>
  <cols>
    <col min="1" max="1" width="8.21875" customWidth="1"/>
    <col min="2" max="2" width="10.88671875" customWidth="1"/>
    <col min="3" max="3" width="53.5546875" style="4" bestFit="1" customWidth="1"/>
    <col min="4" max="4" width="11" customWidth="1"/>
    <col min="5" max="5" width="11" style="16" customWidth="1"/>
    <col min="6" max="6" width="16.109375" customWidth="1"/>
    <col min="7" max="7" width="20.33203125" customWidth="1"/>
    <col min="254" max="254" width="7.88671875" customWidth="1"/>
    <col min="255" max="255" width="45.88671875" customWidth="1"/>
    <col min="256" max="257" width="11" customWidth="1"/>
    <col min="258" max="259" width="16.109375" customWidth="1"/>
    <col min="510" max="510" width="7.88671875" customWidth="1"/>
    <col min="511" max="511" width="45.88671875" customWidth="1"/>
    <col min="512" max="513" width="11" customWidth="1"/>
    <col min="514" max="515" width="16.109375" customWidth="1"/>
    <col min="766" max="766" width="7.88671875" customWidth="1"/>
    <col min="767" max="767" width="45.88671875" customWidth="1"/>
    <col min="768" max="769" width="11" customWidth="1"/>
    <col min="770" max="771" width="16.109375" customWidth="1"/>
    <col min="1022" max="1022" width="7.88671875" customWidth="1"/>
    <col min="1023" max="1023" width="45.88671875" customWidth="1"/>
    <col min="1024" max="1025" width="11" customWidth="1"/>
    <col min="1026" max="1027" width="16.109375" customWidth="1"/>
    <col min="1278" max="1278" width="7.88671875" customWidth="1"/>
    <col min="1279" max="1279" width="45.88671875" customWidth="1"/>
    <col min="1280" max="1281" width="11" customWidth="1"/>
    <col min="1282" max="1283" width="16.109375" customWidth="1"/>
    <col min="1534" max="1534" width="7.88671875" customWidth="1"/>
    <col min="1535" max="1535" width="45.88671875" customWidth="1"/>
    <col min="1536" max="1537" width="11" customWidth="1"/>
    <col min="1538" max="1539" width="16.109375" customWidth="1"/>
    <col min="1790" max="1790" width="7.88671875" customWidth="1"/>
    <col min="1791" max="1791" width="45.88671875" customWidth="1"/>
    <col min="1792" max="1793" width="11" customWidth="1"/>
    <col min="1794" max="1795" width="16.109375" customWidth="1"/>
    <col min="2046" max="2046" width="7.88671875" customWidth="1"/>
    <col min="2047" max="2047" width="45.88671875" customWidth="1"/>
    <col min="2048" max="2049" width="11" customWidth="1"/>
    <col min="2050" max="2051" width="16.109375" customWidth="1"/>
    <col min="2302" max="2302" width="7.88671875" customWidth="1"/>
    <col min="2303" max="2303" width="45.88671875" customWidth="1"/>
    <col min="2304" max="2305" width="11" customWidth="1"/>
    <col min="2306" max="2307" width="16.109375" customWidth="1"/>
    <col min="2558" max="2558" width="7.88671875" customWidth="1"/>
    <col min="2559" max="2559" width="45.88671875" customWidth="1"/>
    <col min="2560" max="2561" width="11" customWidth="1"/>
    <col min="2562" max="2563" width="16.109375" customWidth="1"/>
    <col min="2814" max="2814" width="7.88671875" customWidth="1"/>
    <col min="2815" max="2815" width="45.88671875" customWidth="1"/>
    <col min="2816" max="2817" width="11" customWidth="1"/>
    <col min="2818" max="2819" width="16.109375" customWidth="1"/>
    <col min="3070" max="3070" width="7.88671875" customWidth="1"/>
    <col min="3071" max="3071" width="45.88671875" customWidth="1"/>
    <col min="3072" max="3073" width="11" customWidth="1"/>
    <col min="3074" max="3075" width="16.109375" customWidth="1"/>
    <col min="3326" max="3326" width="7.88671875" customWidth="1"/>
    <col min="3327" max="3327" width="45.88671875" customWidth="1"/>
    <col min="3328" max="3329" width="11" customWidth="1"/>
    <col min="3330" max="3331" width="16.109375" customWidth="1"/>
    <col min="3582" max="3582" width="7.88671875" customWidth="1"/>
    <col min="3583" max="3583" width="45.88671875" customWidth="1"/>
    <col min="3584" max="3585" width="11" customWidth="1"/>
    <col min="3586" max="3587" width="16.109375" customWidth="1"/>
    <col min="3838" max="3838" width="7.88671875" customWidth="1"/>
    <col min="3839" max="3839" width="45.88671875" customWidth="1"/>
    <col min="3840" max="3841" width="11" customWidth="1"/>
    <col min="3842" max="3843" width="16.109375" customWidth="1"/>
    <col min="4094" max="4094" width="7.88671875" customWidth="1"/>
    <col min="4095" max="4095" width="45.88671875" customWidth="1"/>
    <col min="4096" max="4097" width="11" customWidth="1"/>
    <col min="4098" max="4099" width="16.109375" customWidth="1"/>
    <col min="4350" max="4350" width="7.88671875" customWidth="1"/>
    <col min="4351" max="4351" width="45.88671875" customWidth="1"/>
    <col min="4352" max="4353" width="11" customWidth="1"/>
    <col min="4354" max="4355" width="16.109375" customWidth="1"/>
    <col min="4606" max="4606" width="7.88671875" customWidth="1"/>
    <col min="4607" max="4607" width="45.88671875" customWidth="1"/>
    <col min="4608" max="4609" width="11" customWidth="1"/>
    <col min="4610" max="4611" width="16.109375" customWidth="1"/>
    <col min="4862" max="4862" width="7.88671875" customWidth="1"/>
    <col min="4863" max="4863" width="45.88671875" customWidth="1"/>
    <col min="4864" max="4865" width="11" customWidth="1"/>
    <col min="4866" max="4867" width="16.109375" customWidth="1"/>
    <col min="5118" max="5118" width="7.88671875" customWidth="1"/>
    <col min="5119" max="5119" width="45.88671875" customWidth="1"/>
    <col min="5120" max="5121" width="11" customWidth="1"/>
    <col min="5122" max="5123" width="16.109375" customWidth="1"/>
    <col min="5374" max="5374" width="7.88671875" customWidth="1"/>
    <col min="5375" max="5375" width="45.88671875" customWidth="1"/>
    <col min="5376" max="5377" width="11" customWidth="1"/>
    <col min="5378" max="5379" width="16.109375" customWidth="1"/>
    <col min="5630" max="5630" width="7.88671875" customWidth="1"/>
    <col min="5631" max="5631" width="45.88671875" customWidth="1"/>
    <col min="5632" max="5633" width="11" customWidth="1"/>
    <col min="5634" max="5635" width="16.109375" customWidth="1"/>
    <col min="5886" max="5886" width="7.88671875" customWidth="1"/>
    <col min="5887" max="5887" width="45.88671875" customWidth="1"/>
    <col min="5888" max="5889" width="11" customWidth="1"/>
    <col min="5890" max="5891" width="16.109375" customWidth="1"/>
    <col min="6142" max="6142" width="7.88671875" customWidth="1"/>
    <col min="6143" max="6143" width="45.88671875" customWidth="1"/>
    <col min="6144" max="6145" width="11" customWidth="1"/>
    <col min="6146" max="6147" width="16.109375" customWidth="1"/>
    <col min="6398" max="6398" width="7.88671875" customWidth="1"/>
    <col min="6399" max="6399" width="45.88671875" customWidth="1"/>
    <col min="6400" max="6401" width="11" customWidth="1"/>
    <col min="6402" max="6403" width="16.109375" customWidth="1"/>
    <col min="6654" max="6654" width="7.88671875" customWidth="1"/>
    <col min="6655" max="6655" width="45.88671875" customWidth="1"/>
    <col min="6656" max="6657" width="11" customWidth="1"/>
    <col min="6658" max="6659" width="16.109375" customWidth="1"/>
    <col min="6910" max="6910" width="7.88671875" customWidth="1"/>
    <col min="6911" max="6911" width="45.88671875" customWidth="1"/>
    <col min="6912" max="6913" width="11" customWidth="1"/>
    <col min="6914" max="6915" width="16.109375" customWidth="1"/>
    <col min="7166" max="7166" width="7.88671875" customWidth="1"/>
    <col min="7167" max="7167" width="45.88671875" customWidth="1"/>
    <col min="7168" max="7169" width="11" customWidth="1"/>
    <col min="7170" max="7171" width="16.109375" customWidth="1"/>
    <col min="7422" max="7422" width="7.88671875" customWidth="1"/>
    <col min="7423" max="7423" width="45.88671875" customWidth="1"/>
    <col min="7424" max="7425" width="11" customWidth="1"/>
    <col min="7426" max="7427" width="16.109375" customWidth="1"/>
    <col min="7678" max="7678" width="7.88671875" customWidth="1"/>
    <col min="7679" max="7679" width="45.88671875" customWidth="1"/>
    <col min="7680" max="7681" width="11" customWidth="1"/>
    <col min="7682" max="7683" width="16.109375" customWidth="1"/>
    <col min="7934" max="7934" width="7.88671875" customWidth="1"/>
    <col min="7935" max="7935" width="45.88671875" customWidth="1"/>
    <col min="7936" max="7937" width="11" customWidth="1"/>
    <col min="7938" max="7939" width="16.109375" customWidth="1"/>
    <col min="8190" max="8190" width="7.88671875" customWidth="1"/>
    <col min="8191" max="8191" width="45.88671875" customWidth="1"/>
    <col min="8192" max="8193" width="11" customWidth="1"/>
    <col min="8194" max="8195" width="16.109375" customWidth="1"/>
    <col min="8446" max="8446" width="7.88671875" customWidth="1"/>
    <col min="8447" max="8447" width="45.88671875" customWidth="1"/>
    <col min="8448" max="8449" width="11" customWidth="1"/>
    <col min="8450" max="8451" width="16.109375" customWidth="1"/>
    <col min="8702" max="8702" width="7.88671875" customWidth="1"/>
    <col min="8703" max="8703" width="45.88671875" customWidth="1"/>
    <col min="8704" max="8705" width="11" customWidth="1"/>
    <col min="8706" max="8707" width="16.109375" customWidth="1"/>
    <col min="8958" max="8958" width="7.88671875" customWidth="1"/>
    <col min="8959" max="8959" width="45.88671875" customWidth="1"/>
    <col min="8960" max="8961" width="11" customWidth="1"/>
    <col min="8962" max="8963" width="16.109375" customWidth="1"/>
    <col min="9214" max="9214" width="7.88671875" customWidth="1"/>
    <col min="9215" max="9215" width="45.88671875" customWidth="1"/>
    <col min="9216" max="9217" width="11" customWidth="1"/>
    <col min="9218" max="9219" width="16.109375" customWidth="1"/>
    <col min="9470" max="9470" width="7.88671875" customWidth="1"/>
    <col min="9471" max="9471" width="45.88671875" customWidth="1"/>
    <col min="9472" max="9473" width="11" customWidth="1"/>
    <col min="9474" max="9475" width="16.109375" customWidth="1"/>
    <col min="9726" max="9726" width="7.88671875" customWidth="1"/>
    <col min="9727" max="9727" width="45.88671875" customWidth="1"/>
    <col min="9728" max="9729" width="11" customWidth="1"/>
    <col min="9730" max="9731" width="16.109375" customWidth="1"/>
    <col min="9982" max="9982" width="7.88671875" customWidth="1"/>
    <col min="9983" max="9983" width="45.88671875" customWidth="1"/>
    <col min="9984" max="9985" width="11" customWidth="1"/>
    <col min="9986" max="9987" width="16.109375" customWidth="1"/>
    <col min="10238" max="10238" width="7.88671875" customWidth="1"/>
    <col min="10239" max="10239" width="45.88671875" customWidth="1"/>
    <col min="10240" max="10241" width="11" customWidth="1"/>
    <col min="10242" max="10243" width="16.109375" customWidth="1"/>
    <col min="10494" max="10494" width="7.88671875" customWidth="1"/>
    <col min="10495" max="10495" width="45.88671875" customWidth="1"/>
    <col min="10496" max="10497" width="11" customWidth="1"/>
    <col min="10498" max="10499" width="16.109375" customWidth="1"/>
    <col min="10750" max="10750" width="7.88671875" customWidth="1"/>
    <col min="10751" max="10751" width="45.88671875" customWidth="1"/>
    <col min="10752" max="10753" width="11" customWidth="1"/>
    <col min="10754" max="10755" width="16.109375" customWidth="1"/>
    <col min="11006" max="11006" width="7.88671875" customWidth="1"/>
    <col min="11007" max="11007" width="45.88671875" customWidth="1"/>
    <col min="11008" max="11009" width="11" customWidth="1"/>
    <col min="11010" max="11011" width="16.109375" customWidth="1"/>
    <col min="11262" max="11262" width="7.88671875" customWidth="1"/>
    <col min="11263" max="11263" width="45.88671875" customWidth="1"/>
    <col min="11264" max="11265" width="11" customWidth="1"/>
    <col min="11266" max="11267" width="16.109375" customWidth="1"/>
    <col min="11518" max="11518" width="7.88671875" customWidth="1"/>
    <col min="11519" max="11519" width="45.88671875" customWidth="1"/>
    <col min="11520" max="11521" width="11" customWidth="1"/>
    <col min="11522" max="11523" width="16.109375" customWidth="1"/>
    <col min="11774" max="11774" width="7.88671875" customWidth="1"/>
    <col min="11775" max="11775" width="45.88671875" customWidth="1"/>
    <col min="11776" max="11777" width="11" customWidth="1"/>
    <col min="11778" max="11779" width="16.109375" customWidth="1"/>
    <col min="12030" max="12030" width="7.88671875" customWidth="1"/>
    <col min="12031" max="12031" width="45.88671875" customWidth="1"/>
    <col min="12032" max="12033" width="11" customWidth="1"/>
    <col min="12034" max="12035" width="16.109375" customWidth="1"/>
    <col min="12286" max="12286" width="7.88671875" customWidth="1"/>
    <col min="12287" max="12287" width="45.88671875" customWidth="1"/>
    <col min="12288" max="12289" width="11" customWidth="1"/>
    <col min="12290" max="12291" width="16.109375" customWidth="1"/>
    <col min="12542" max="12542" width="7.88671875" customWidth="1"/>
    <col min="12543" max="12543" width="45.88671875" customWidth="1"/>
    <col min="12544" max="12545" width="11" customWidth="1"/>
    <col min="12546" max="12547" width="16.109375" customWidth="1"/>
    <col min="12798" max="12798" width="7.88671875" customWidth="1"/>
    <col min="12799" max="12799" width="45.88671875" customWidth="1"/>
    <col min="12800" max="12801" width="11" customWidth="1"/>
    <col min="12802" max="12803" width="16.109375" customWidth="1"/>
    <col min="13054" max="13054" width="7.88671875" customWidth="1"/>
    <col min="13055" max="13055" width="45.88671875" customWidth="1"/>
    <col min="13056" max="13057" width="11" customWidth="1"/>
    <col min="13058" max="13059" width="16.109375" customWidth="1"/>
    <col min="13310" max="13310" width="7.88671875" customWidth="1"/>
    <col min="13311" max="13311" width="45.88671875" customWidth="1"/>
    <col min="13312" max="13313" width="11" customWidth="1"/>
    <col min="13314" max="13315" width="16.109375" customWidth="1"/>
    <col min="13566" max="13566" width="7.88671875" customWidth="1"/>
    <col min="13567" max="13567" width="45.88671875" customWidth="1"/>
    <col min="13568" max="13569" width="11" customWidth="1"/>
    <col min="13570" max="13571" width="16.109375" customWidth="1"/>
    <col min="13822" max="13822" width="7.88671875" customWidth="1"/>
    <col min="13823" max="13823" width="45.88671875" customWidth="1"/>
    <col min="13824" max="13825" width="11" customWidth="1"/>
    <col min="13826" max="13827" width="16.109375" customWidth="1"/>
    <col min="14078" max="14078" width="7.88671875" customWidth="1"/>
    <col min="14079" max="14079" width="45.88671875" customWidth="1"/>
    <col min="14080" max="14081" width="11" customWidth="1"/>
    <col min="14082" max="14083" width="16.109375" customWidth="1"/>
    <col min="14334" max="14334" width="7.88671875" customWidth="1"/>
    <col min="14335" max="14335" width="45.88671875" customWidth="1"/>
    <col min="14336" max="14337" width="11" customWidth="1"/>
    <col min="14338" max="14339" width="16.109375" customWidth="1"/>
    <col min="14590" max="14590" width="7.88671875" customWidth="1"/>
    <col min="14591" max="14591" width="45.88671875" customWidth="1"/>
    <col min="14592" max="14593" width="11" customWidth="1"/>
    <col min="14594" max="14595" width="16.109375" customWidth="1"/>
    <col min="14846" max="14846" width="7.88671875" customWidth="1"/>
    <col min="14847" max="14847" width="45.88671875" customWidth="1"/>
    <col min="14848" max="14849" width="11" customWidth="1"/>
    <col min="14850" max="14851" width="16.109375" customWidth="1"/>
    <col min="15102" max="15102" width="7.88671875" customWidth="1"/>
    <col min="15103" max="15103" width="45.88671875" customWidth="1"/>
    <col min="15104" max="15105" width="11" customWidth="1"/>
    <col min="15106" max="15107" width="16.109375" customWidth="1"/>
    <col min="15358" max="15358" width="7.88671875" customWidth="1"/>
    <col min="15359" max="15359" width="45.88671875" customWidth="1"/>
    <col min="15360" max="15361" width="11" customWidth="1"/>
    <col min="15362" max="15363" width="16.109375" customWidth="1"/>
    <col min="15614" max="15614" width="7.88671875" customWidth="1"/>
    <col min="15615" max="15615" width="45.88671875" customWidth="1"/>
    <col min="15616" max="15617" width="11" customWidth="1"/>
    <col min="15618" max="15619" width="16.109375" customWidth="1"/>
    <col min="15870" max="15870" width="7.88671875" customWidth="1"/>
    <col min="15871" max="15871" width="45.88671875" customWidth="1"/>
    <col min="15872" max="15873" width="11" customWidth="1"/>
    <col min="15874" max="15875" width="16.109375" customWidth="1"/>
    <col min="16126" max="16126" width="7.88671875" customWidth="1"/>
    <col min="16127" max="16127" width="45.88671875" customWidth="1"/>
    <col min="16128" max="16129" width="11" customWidth="1"/>
    <col min="16130" max="16131" width="16.109375" customWidth="1"/>
  </cols>
  <sheetData>
    <row r="1" spans="1:7" ht="238.5" customHeight="1" x14ac:dyDescent="0.2">
      <c r="A1" s="88" t="s">
        <v>26</v>
      </c>
      <c r="B1" s="88"/>
      <c r="C1" s="88"/>
      <c r="D1" s="88"/>
      <c r="E1" s="88"/>
      <c r="F1" s="88"/>
      <c r="G1" s="88"/>
    </row>
    <row r="2" spans="1:7" ht="35.25" customHeight="1" x14ac:dyDescent="0.2">
      <c r="A2" s="79"/>
      <c r="B2" s="79"/>
      <c r="C2" s="79"/>
      <c r="D2" s="79"/>
      <c r="E2" s="79"/>
      <c r="F2" s="79"/>
      <c r="G2" s="79"/>
    </row>
    <row r="3" spans="1:7" ht="52.5" customHeight="1" x14ac:dyDescent="0.2">
      <c r="A3" s="88" t="s">
        <v>290</v>
      </c>
      <c r="B3" s="88"/>
      <c r="C3" s="88"/>
      <c r="D3" s="88"/>
      <c r="E3" s="88"/>
      <c r="F3" s="88"/>
      <c r="G3" s="88"/>
    </row>
    <row r="4" spans="1:7" ht="29.25" customHeight="1" x14ac:dyDescent="0.2">
      <c r="A4" s="79"/>
      <c r="B4" s="79"/>
      <c r="C4" s="7" t="s">
        <v>13</v>
      </c>
      <c r="D4" s="6" t="s">
        <v>14</v>
      </c>
      <c r="E4" s="89"/>
      <c r="F4" s="89"/>
      <c r="G4" s="8"/>
    </row>
    <row r="5" spans="1:7" ht="29.25" customHeight="1" x14ac:dyDescent="0.2">
      <c r="A5" s="79"/>
      <c r="B5" s="79"/>
      <c r="C5" s="7" t="s">
        <v>15</v>
      </c>
      <c r="D5" s="6" t="s">
        <v>14</v>
      </c>
      <c r="E5" s="90"/>
      <c r="F5" s="90"/>
      <c r="G5" s="8"/>
    </row>
    <row r="6" spans="1:7" ht="29.25" customHeight="1" x14ac:dyDescent="0.2">
      <c r="A6" s="79"/>
      <c r="B6" s="79"/>
      <c r="C6" s="7" t="s">
        <v>16</v>
      </c>
      <c r="D6" s="6" t="s">
        <v>14</v>
      </c>
      <c r="E6" s="90"/>
      <c r="F6" s="90"/>
      <c r="G6" s="8"/>
    </row>
    <row r="7" spans="1:7" ht="29.25" customHeight="1" x14ac:dyDescent="0.2">
      <c r="A7" s="79"/>
      <c r="B7" s="79"/>
      <c r="C7" s="7" t="s">
        <v>17</v>
      </c>
      <c r="D7" s="6" t="s">
        <v>14</v>
      </c>
      <c r="E7" s="90"/>
      <c r="F7" s="90"/>
      <c r="G7" s="8"/>
    </row>
    <row r="8" spans="1:7" ht="81.75" customHeight="1" x14ac:dyDescent="0.2">
      <c r="A8" s="85"/>
      <c r="B8" s="85"/>
      <c r="C8" s="85"/>
      <c r="D8" s="85"/>
      <c r="E8" s="85"/>
      <c r="F8" s="85"/>
      <c r="G8" s="85"/>
    </row>
    <row r="9" spans="1:7" ht="35.25" customHeight="1" x14ac:dyDescent="0.25">
      <c r="A9" s="14" t="s">
        <v>18</v>
      </c>
      <c r="B9" s="85"/>
      <c r="C9" s="85"/>
      <c r="D9" s="85"/>
      <c r="E9" s="85"/>
      <c r="F9" s="85"/>
    </row>
    <row r="10" spans="1:7" ht="54.75" customHeight="1" x14ac:dyDescent="0.2">
      <c r="A10" s="9">
        <v>1</v>
      </c>
      <c r="B10" s="92" t="s">
        <v>19</v>
      </c>
      <c r="C10" s="92"/>
      <c r="D10" s="92"/>
      <c r="E10" s="92"/>
      <c r="F10" s="92"/>
    </row>
    <row r="11" spans="1:7" ht="5.25" customHeight="1" x14ac:dyDescent="0.2">
      <c r="A11" s="9"/>
      <c r="B11" s="10"/>
      <c r="C11" s="10"/>
      <c r="D11" s="10"/>
      <c r="E11" s="15"/>
      <c r="F11" s="10"/>
    </row>
    <row r="12" spans="1:7" ht="41.25" customHeight="1" x14ac:dyDescent="0.2">
      <c r="A12" s="9">
        <v>2</v>
      </c>
      <c r="B12" s="92" t="s">
        <v>25</v>
      </c>
      <c r="C12" s="92"/>
      <c r="D12" s="92"/>
      <c r="E12" s="92"/>
      <c r="F12" s="92"/>
    </row>
    <row r="13" spans="1:7" ht="5.25" customHeight="1" x14ac:dyDescent="0.2">
      <c r="A13" s="9"/>
      <c r="B13" s="10"/>
      <c r="C13" s="10"/>
      <c r="D13" s="10"/>
      <c r="E13" s="15"/>
      <c r="F13" s="10"/>
    </row>
    <row r="14" spans="1:7" ht="58.5" customHeight="1" x14ac:dyDescent="0.2">
      <c r="A14" s="9">
        <v>3</v>
      </c>
      <c r="B14" s="92" t="s">
        <v>20</v>
      </c>
      <c r="C14" s="92"/>
      <c r="D14" s="92"/>
      <c r="E14" s="92"/>
      <c r="F14" s="92"/>
    </row>
    <row r="15" spans="1:7" ht="15" customHeight="1" x14ac:dyDescent="0.2">
      <c r="A15" s="91"/>
      <c r="B15" s="91"/>
      <c r="C15" s="91"/>
      <c r="D15" s="91"/>
      <c r="E15" s="91"/>
      <c r="F15" s="91"/>
      <c r="G15" s="91"/>
    </row>
    <row r="16" spans="1:7" s="1" customFormat="1" ht="29.25" customHeight="1" x14ac:dyDescent="0.25">
      <c r="A16" s="91"/>
      <c r="B16" s="91"/>
      <c r="C16" s="91"/>
      <c r="D16" s="91"/>
      <c r="E16" s="91"/>
      <c r="F16" s="91"/>
      <c r="G16" s="91"/>
    </row>
    <row r="17" spans="1:8" s="1" customFormat="1" ht="18" x14ac:dyDescent="0.25">
      <c r="A17" s="87" t="s">
        <v>288</v>
      </c>
      <c r="B17" s="87"/>
      <c r="C17" s="87"/>
      <c r="D17" s="87"/>
      <c r="E17" s="87"/>
      <c r="F17" s="87"/>
      <c r="G17" s="87"/>
    </row>
    <row r="18" spans="1:8" s="3" customFormat="1" ht="33.6" customHeight="1" x14ac:dyDescent="0.2">
      <c r="B18" s="86" t="s">
        <v>0</v>
      </c>
      <c r="C18" s="86"/>
      <c r="D18" s="86"/>
      <c r="E18" s="86"/>
      <c r="F18" s="86"/>
      <c r="G18" s="86"/>
      <c r="H18" s="2"/>
    </row>
    <row r="19" spans="1:8" s="3" customFormat="1" ht="33.6" customHeight="1" x14ac:dyDescent="0.2">
      <c r="A19" s="22" t="s">
        <v>1</v>
      </c>
      <c r="B19" s="23" t="s">
        <v>77</v>
      </c>
      <c r="C19" s="22" t="s">
        <v>2</v>
      </c>
      <c r="D19" s="22" t="s">
        <v>3</v>
      </c>
      <c r="E19" s="24" t="s">
        <v>4</v>
      </c>
      <c r="F19" s="23" t="s">
        <v>5</v>
      </c>
      <c r="G19" s="23" t="s">
        <v>6</v>
      </c>
      <c r="H19" s="2"/>
    </row>
    <row r="20" spans="1:8" s="3" customFormat="1" ht="33.6" customHeight="1" x14ac:dyDescent="0.2">
      <c r="A20" s="35">
        <v>1</v>
      </c>
      <c r="B20" s="18" t="s">
        <v>28</v>
      </c>
      <c r="C20" s="18" t="s">
        <v>289</v>
      </c>
      <c r="D20" s="35" t="s">
        <v>78</v>
      </c>
      <c r="E20" s="30">
        <v>134.5</v>
      </c>
      <c r="F20" s="19"/>
      <c r="G20" s="19"/>
      <c r="H20" s="2"/>
    </row>
    <row r="21" spans="1:8" s="3" customFormat="1" ht="33.6" customHeight="1" x14ac:dyDescent="0.2">
      <c r="A21" s="35">
        <f>A20+1</f>
        <v>2</v>
      </c>
      <c r="B21" s="18" t="s">
        <v>29</v>
      </c>
      <c r="C21" s="18" t="s">
        <v>53</v>
      </c>
      <c r="D21" s="35" t="s">
        <v>27</v>
      </c>
      <c r="E21" s="30">
        <f>33752+150</f>
        <v>33902</v>
      </c>
      <c r="F21" s="19"/>
      <c r="G21" s="19"/>
      <c r="H21" s="2"/>
    </row>
    <row r="22" spans="1:8" s="3" customFormat="1" ht="33.6" customHeight="1" x14ac:dyDescent="0.2">
      <c r="A22" s="35">
        <f t="shared" ref="A22:A87" si="0">A21+1</f>
        <v>3</v>
      </c>
      <c r="B22" s="18" t="s">
        <v>30</v>
      </c>
      <c r="C22" s="18" t="s">
        <v>54</v>
      </c>
      <c r="D22" s="35" t="s">
        <v>27</v>
      </c>
      <c r="E22" s="30">
        <v>19131</v>
      </c>
      <c r="F22" s="20"/>
      <c r="G22" s="20"/>
      <c r="H22" s="2"/>
    </row>
    <row r="23" spans="1:8" s="3" customFormat="1" ht="33.6" customHeight="1" x14ac:dyDescent="0.2">
      <c r="A23" s="35">
        <f t="shared" si="0"/>
        <v>4</v>
      </c>
      <c r="B23" s="18" t="s">
        <v>31</v>
      </c>
      <c r="C23" s="18" t="s">
        <v>55</v>
      </c>
      <c r="D23" s="35" t="s">
        <v>27</v>
      </c>
      <c r="E23" s="30">
        <v>199</v>
      </c>
      <c r="F23" s="20"/>
      <c r="G23" s="20"/>
      <c r="H23" s="2"/>
    </row>
    <row r="24" spans="1:8" s="3" customFormat="1" ht="33.6" customHeight="1" x14ac:dyDescent="0.2">
      <c r="A24" s="35">
        <f t="shared" si="0"/>
        <v>5</v>
      </c>
      <c r="B24" s="18" t="s">
        <v>32</v>
      </c>
      <c r="C24" s="18" t="s">
        <v>56</v>
      </c>
      <c r="D24" s="35" t="s">
        <v>27</v>
      </c>
      <c r="E24" s="30">
        <f>16109+40</f>
        <v>16149</v>
      </c>
      <c r="F24" s="20"/>
      <c r="G24" s="20"/>
      <c r="H24" s="2"/>
    </row>
    <row r="25" spans="1:8" s="3" customFormat="1" ht="33.6" customHeight="1" x14ac:dyDescent="0.2">
      <c r="A25" s="35">
        <f t="shared" si="0"/>
        <v>6</v>
      </c>
      <c r="B25" s="18" t="s">
        <v>33</v>
      </c>
      <c r="C25" s="18" t="s">
        <v>57</v>
      </c>
      <c r="D25" s="35" t="s">
        <v>9</v>
      </c>
      <c r="E25" s="30">
        <v>34567</v>
      </c>
      <c r="F25" s="20"/>
      <c r="G25" s="20"/>
      <c r="H25" s="2"/>
    </row>
    <row r="26" spans="1:8" s="3" customFormat="1" ht="33.6" customHeight="1" x14ac:dyDescent="0.2">
      <c r="A26" s="35">
        <f t="shared" si="0"/>
        <v>7</v>
      </c>
      <c r="B26" s="18" t="s">
        <v>34</v>
      </c>
      <c r="C26" s="18" t="s">
        <v>58</v>
      </c>
      <c r="D26" s="35" t="s">
        <v>9</v>
      </c>
      <c r="E26" s="30">
        <v>34567</v>
      </c>
      <c r="F26" s="20"/>
      <c r="G26" s="20"/>
      <c r="H26" s="2"/>
    </row>
    <row r="27" spans="1:8" s="3" customFormat="1" ht="33.6" customHeight="1" x14ac:dyDescent="0.2">
      <c r="A27" s="35">
        <f t="shared" si="0"/>
        <v>8</v>
      </c>
      <c r="B27" s="18" t="s">
        <v>35</v>
      </c>
      <c r="C27" s="18" t="s">
        <v>59</v>
      </c>
      <c r="D27" s="35" t="s">
        <v>79</v>
      </c>
      <c r="E27" s="30">
        <v>776</v>
      </c>
      <c r="F27" s="20"/>
      <c r="G27" s="20"/>
      <c r="H27" s="2"/>
    </row>
    <row r="28" spans="1:8" s="3" customFormat="1" ht="33.6" customHeight="1" x14ac:dyDescent="0.2">
      <c r="A28" s="35">
        <f t="shared" si="0"/>
        <v>9</v>
      </c>
      <c r="B28" s="18" t="s">
        <v>36</v>
      </c>
      <c r="C28" s="18" t="s">
        <v>60</v>
      </c>
      <c r="D28" s="35" t="s">
        <v>9</v>
      </c>
      <c r="E28" s="30">
        <f>49040+239</f>
        <v>49279</v>
      </c>
      <c r="F28" s="20"/>
      <c r="G28" s="20"/>
      <c r="H28" s="2"/>
    </row>
    <row r="29" spans="1:8" s="3" customFormat="1" ht="33.6" customHeight="1" x14ac:dyDescent="0.2">
      <c r="A29" s="35">
        <f t="shared" si="0"/>
        <v>10</v>
      </c>
      <c r="B29" s="18" t="s">
        <v>37</v>
      </c>
      <c r="C29" s="18" t="s">
        <v>61</v>
      </c>
      <c r="D29" s="35" t="s">
        <v>9</v>
      </c>
      <c r="E29" s="30">
        <v>11537</v>
      </c>
      <c r="F29" s="20"/>
      <c r="G29" s="20"/>
      <c r="H29" s="2"/>
    </row>
    <row r="30" spans="1:8" s="3" customFormat="1" ht="33.6" customHeight="1" x14ac:dyDescent="0.2">
      <c r="A30" s="35">
        <f t="shared" si="0"/>
        <v>11</v>
      </c>
      <c r="B30" s="18" t="s">
        <v>38</v>
      </c>
      <c r="C30" s="18" t="s">
        <v>62</v>
      </c>
      <c r="D30" s="35" t="s">
        <v>9</v>
      </c>
      <c r="E30" s="30">
        <f>204+60577</f>
        <v>60781</v>
      </c>
      <c r="F30" s="20"/>
      <c r="G30" s="20"/>
      <c r="H30" s="2"/>
    </row>
    <row r="31" spans="1:8" s="3" customFormat="1" ht="33.6" customHeight="1" x14ac:dyDescent="0.2">
      <c r="A31" s="35">
        <f t="shared" si="0"/>
        <v>12</v>
      </c>
      <c r="B31" s="18" t="s">
        <v>39</v>
      </c>
      <c r="C31" s="18" t="s">
        <v>63</v>
      </c>
      <c r="D31" s="35" t="s">
        <v>80</v>
      </c>
      <c r="E31" s="30">
        <f>4+1212</f>
        <v>1216</v>
      </c>
      <c r="F31" s="20"/>
      <c r="G31" s="20"/>
      <c r="H31" s="2"/>
    </row>
    <row r="32" spans="1:8" s="3" customFormat="1" ht="33.6" customHeight="1" x14ac:dyDescent="0.2">
      <c r="A32" s="35">
        <f t="shared" si="0"/>
        <v>13</v>
      </c>
      <c r="B32" s="18" t="s">
        <v>40</v>
      </c>
      <c r="C32" s="18" t="s">
        <v>64</v>
      </c>
      <c r="D32" s="35" t="s">
        <v>81</v>
      </c>
      <c r="E32" s="30">
        <f>20+5784</f>
        <v>5804</v>
      </c>
      <c r="F32" s="20"/>
      <c r="G32" s="20"/>
      <c r="H32" s="2"/>
    </row>
    <row r="33" spans="1:8" s="3" customFormat="1" ht="33.6" customHeight="1" x14ac:dyDescent="0.2">
      <c r="A33" s="35">
        <f t="shared" si="0"/>
        <v>14</v>
      </c>
      <c r="B33" s="18" t="s">
        <v>41</v>
      </c>
      <c r="C33" s="18" t="s">
        <v>65</v>
      </c>
      <c r="D33" s="35" t="s">
        <v>9</v>
      </c>
      <c r="E33" s="30">
        <f>223+57831</f>
        <v>58054</v>
      </c>
      <c r="F33" s="20"/>
      <c r="G33" s="20"/>
      <c r="H33" s="2"/>
    </row>
    <row r="34" spans="1:8" s="3" customFormat="1" ht="33.6" customHeight="1" x14ac:dyDescent="0.2">
      <c r="A34" s="35">
        <f t="shared" si="0"/>
        <v>15</v>
      </c>
      <c r="B34" s="18" t="s">
        <v>42</v>
      </c>
      <c r="C34" s="18" t="s">
        <v>66</v>
      </c>
      <c r="D34" s="35" t="s">
        <v>9</v>
      </c>
      <c r="E34" s="30">
        <f>223+57831</f>
        <v>58054</v>
      </c>
      <c r="F34" s="20"/>
      <c r="G34" s="20"/>
      <c r="H34" s="2"/>
    </row>
    <row r="35" spans="1:8" s="3" customFormat="1" ht="33.6" customHeight="1" x14ac:dyDescent="0.2">
      <c r="A35" s="35">
        <f t="shared" si="0"/>
        <v>16</v>
      </c>
      <c r="B35" s="18" t="s">
        <v>43</v>
      </c>
      <c r="C35" s="18" t="s">
        <v>67</v>
      </c>
      <c r="D35" s="35" t="s">
        <v>81</v>
      </c>
      <c r="E35" s="30">
        <f>45+11567</f>
        <v>11612</v>
      </c>
      <c r="F35" s="20"/>
      <c r="G35" s="20"/>
      <c r="H35" s="2"/>
    </row>
    <row r="36" spans="1:8" s="3" customFormat="1" ht="33.6" customHeight="1" x14ac:dyDescent="0.2">
      <c r="A36" s="35">
        <f t="shared" si="0"/>
        <v>17</v>
      </c>
      <c r="B36" s="18" t="s">
        <v>44</v>
      </c>
      <c r="C36" s="18" t="s">
        <v>68</v>
      </c>
      <c r="D36" s="35" t="s">
        <v>27</v>
      </c>
      <c r="E36" s="30">
        <f>540+6924</f>
        <v>7464</v>
      </c>
      <c r="F36" s="20"/>
      <c r="G36" s="20"/>
      <c r="H36" s="2"/>
    </row>
    <row r="37" spans="1:8" s="3" customFormat="1" ht="33.6" customHeight="1" x14ac:dyDescent="0.2">
      <c r="A37" s="35">
        <f t="shared" si="0"/>
        <v>18</v>
      </c>
      <c r="B37" s="93" t="s">
        <v>45</v>
      </c>
      <c r="C37" s="93" t="s">
        <v>69</v>
      </c>
      <c r="D37" s="94" t="s">
        <v>27</v>
      </c>
      <c r="E37" s="95">
        <v>153</v>
      </c>
      <c r="F37" s="20"/>
      <c r="G37" s="20"/>
      <c r="H37" s="2"/>
    </row>
    <row r="38" spans="1:8" s="3" customFormat="1" ht="33.6" customHeight="1" x14ac:dyDescent="0.2">
      <c r="A38" s="35">
        <f t="shared" si="0"/>
        <v>19</v>
      </c>
      <c r="B38" s="18" t="s">
        <v>46</v>
      </c>
      <c r="C38" s="18" t="s">
        <v>70</v>
      </c>
      <c r="D38" s="35" t="s">
        <v>27</v>
      </c>
      <c r="E38" s="30">
        <v>530</v>
      </c>
      <c r="F38" s="20"/>
      <c r="G38" s="20"/>
      <c r="H38" s="2"/>
    </row>
    <row r="39" spans="1:8" s="3" customFormat="1" ht="33.6" customHeight="1" x14ac:dyDescent="0.2">
      <c r="A39" s="35">
        <f t="shared" si="0"/>
        <v>20</v>
      </c>
      <c r="B39" s="18" t="s">
        <v>47</v>
      </c>
      <c r="C39" s="18" t="s">
        <v>71</v>
      </c>
      <c r="D39" s="35" t="s">
        <v>10</v>
      </c>
      <c r="E39" s="30">
        <v>3396</v>
      </c>
      <c r="F39" s="20"/>
      <c r="G39" s="20"/>
      <c r="H39" s="2"/>
    </row>
    <row r="40" spans="1:8" s="3" customFormat="1" ht="33.6" customHeight="1" x14ac:dyDescent="0.2">
      <c r="A40" s="35">
        <f t="shared" si="0"/>
        <v>21</v>
      </c>
      <c r="B40" s="18" t="s">
        <v>48</v>
      </c>
      <c r="C40" s="18" t="s">
        <v>72</v>
      </c>
      <c r="D40" s="35" t="s">
        <v>10</v>
      </c>
      <c r="E40" s="30">
        <v>124</v>
      </c>
      <c r="F40" s="20"/>
      <c r="G40" s="20"/>
      <c r="H40" s="2"/>
    </row>
    <row r="41" spans="1:8" s="3" customFormat="1" ht="33.6" customHeight="1" x14ac:dyDescent="0.2">
      <c r="A41" s="35">
        <f t="shared" si="0"/>
        <v>22</v>
      </c>
      <c r="B41" s="18" t="s">
        <v>49</v>
      </c>
      <c r="C41" s="18" t="s">
        <v>73</v>
      </c>
      <c r="D41" s="35" t="s">
        <v>10</v>
      </c>
      <c r="E41" s="30">
        <v>1070</v>
      </c>
      <c r="F41" s="20"/>
      <c r="G41" s="20"/>
      <c r="H41" s="2"/>
    </row>
    <row r="42" spans="1:8" s="3" customFormat="1" ht="33.6" customHeight="1" x14ac:dyDescent="0.2">
      <c r="A42" s="35">
        <f t="shared" si="0"/>
        <v>23</v>
      </c>
      <c r="B42" s="18" t="s">
        <v>50</v>
      </c>
      <c r="C42" s="18" t="s">
        <v>74</v>
      </c>
      <c r="D42" s="35" t="s">
        <v>11</v>
      </c>
      <c r="E42" s="30">
        <v>125</v>
      </c>
      <c r="F42" s="20"/>
      <c r="G42" s="20"/>
      <c r="H42" s="2"/>
    </row>
    <row r="43" spans="1:8" s="3" customFormat="1" ht="33.6" customHeight="1" x14ac:dyDescent="0.2">
      <c r="A43" s="35">
        <f t="shared" si="0"/>
        <v>24</v>
      </c>
      <c r="B43" s="18" t="s">
        <v>51</v>
      </c>
      <c r="C43" s="18" t="s">
        <v>75</v>
      </c>
      <c r="D43" s="35" t="s">
        <v>27</v>
      </c>
      <c r="E43" s="30">
        <v>60</v>
      </c>
      <c r="F43" s="20"/>
      <c r="G43" s="20"/>
      <c r="H43" s="2"/>
    </row>
    <row r="44" spans="1:8" s="3" customFormat="1" ht="33.6" customHeight="1" x14ac:dyDescent="0.2">
      <c r="A44" s="35">
        <f t="shared" si="0"/>
        <v>25</v>
      </c>
      <c r="B44" s="18" t="s">
        <v>52</v>
      </c>
      <c r="C44" s="18" t="s">
        <v>76</v>
      </c>
      <c r="D44" s="35" t="s">
        <v>27</v>
      </c>
      <c r="E44" s="30">
        <v>111</v>
      </c>
      <c r="F44" s="20"/>
      <c r="G44" s="20"/>
      <c r="H44" s="2"/>
    </row>
    <row r="45" spans="1:8" s="3" customFormat="1" ht="33.6" customHeight="1" x14ac:dyDescent="0.2">
      <c r="A45" s="35">
        <f t="shared" si="0"/>
        <v>26</v>
      </c>
      <c r="B45" s="18" t="s">
        <v>82</v>
      </c>
      <c r="C45" s="18" t="s">
        <v>83</v>
      </c>
      <c r="D45" s="35" t="s">
        <v>27</v>
      </c>
      <c r="E45" s="30">
        <v>50</v>
      </c>
      <c r="F45" s="20"/>
      <c r="G45" s="20"/>
      <c r="H45" s="2"/>
    </row>
    <row r="46" spans="1:8" s="3" customFormat="1" ht="33.6" customHeight="1" x14ac:dyDescent="0.2">
      <c r="A46" s="35">
        <f t="shared" si="0"/>
        <v>27</v>
      </c>
      <c r="B46" s="18" t="s">
        <v>84</v>
      </c>
      <c r="C46" s="18" t="s">
        <v>85</v>
      </c>
      <c r="D46" s="35" t="s">
        <v>27</v>
      </c>
      <c r="E46" s="30">
        <f>38+1</f>
        <v>39</v>
      </c>
      <c r="F46" s="20"/>
      <c r="G46" s="20"/>
      <c r="H46" s="2"/>
    </row>
    <row r="47" spans="1:8" s="3" customFormat="1" ht="33.6" customHeight="1" x14ac:dyDescent="0.2">
      <c r="A47" s="35">
        <f t="shared" si="0"/>
        <v>28</v>
      </c>
      <c r="B47" s="18" t="s">
        <v>86</v>
      </c>
      <c r="C47" s="18" t="s">
        <v>87</v>
      </c>
      <c r="D47" s="35" t="s">
        <v>27</v>
      </c>
      <c r="E47" s="30">
        <f>10+2</f>
        <v>12</v>
      </c>
      <c r="F47" s="20"/>
      <c r="G47" s="20"/>
      <c r="H47" s="2"/>
    </row>
    <row r="48" spans="1:8" s="3" customFormat="1" ht="33.6" customHeight="1" x14ac:dyDescent="0.2">
      <c r="A48" s="35">
        <f t="shared" si="0"/>
        <v>29</v>
      </c>
      <c r="B48" s="18" t="s">
        <v>88</v>
      </c>
      <c r="C48" s="18" t="s">
        <v>89</v>
      </c>
      <c r="D48" s="35" t="s">
        <v>27</v>
      </c>
      <c r="E48" s="30">
        <v>48</v>
      </c>
      <c r="F48" s="20"/>
      <c r="G48" s="20"/>
      <c r="H48" s="2"/>
    </row>
    <row r="49" spans="1:8" s="3" customFormat="1" ht="33.6" customHeight="1" x14ac:dyDescent="0.2">
      <c r="A49" s="35">
        <f t="shared" si="0"/>
        <v>30</v>
      </c>
      <c r="B49" s="18" t="s">
        <v>90</v>
      </c>
      <c r="C49" s="18" t="s">
        <v>91</v>
      </c>
      <c r="D49" s="35" t="s">
        <v>27</v>
      </c>
      <c r="E49" s="30">
        <v>520</v>
      </c>
      <c r="F49" s="20"/>
      <c r="G49" s="20"/>
      <c r="H49" s="2"/>
    </row>
    <row r="50" spans="1:8" s="3" customFormat="1" ht="33.6" customHeight="1" x14ac:dyDescent="0.2">
      <c r="A50" s="35">
        <f>A49+1</f>
        <v>31</v>
      </c>
      <c r="B50" s="18" t="s">
        <v>292</v>
      </c>
      <c r="C50" s="18" t="s">
        <v>297</v>
      </c>
      <c r="D50" s="35" t="s">
        <v>27</v>
      </c>
      <c r="E50" s="30">
        <v>4</v>
      </c>
      <c r="F50" s="20"/>
      <c r="G50" s="20"/>
      <c r="H50" s="2"/>
    </row>
    <row r="51" spans="1:8" s="3" customFormat="1" ht="33.6" customHeight="1" x14ac:dyDescent="0.2">
      <c r="A51" s="35">
        <f>A50+1</f>
        <v>32</v>
      </c>
      <c r="B51" s="18" t="s">
        <v>92</v>
      </c>
      <c r="C51" s="18" t="s">
        <v>93</v>
      </c>
      <c r="D51" s="35" t="s">
        <v>94</v>
      </c>
      <c r="E51" s="30">
        <v>17820</v>
      </c>
      <c r="F51" s="20"/>
      <c r="G51" s="20"/>
      <c r="H51" s="2"/>
    </row>
    <row r="52" spans="1:8" s="3" customFormat="1" ht="33.6" customHeight="1" x14ac:dyDescent="0.2">
      <c r="A52" s="35">
        <f t="shared" si="0"/>
        <v>33</v>
      </c>
      <c r="B52" s="18" t="s">
        <v>95</v>
      </c>
      <c r="C52" s="18" t="s">
        <v>96</v>
      </c>
      <c r="D52" s="35" t="s">
        <v>94</v>
      </c>
      <c r="E52" s="30">
        <v>7800</v>
      </c>
      <c r="F52" s="20"/>
      <c r="G52" s="20"/>
      <c r="H52" s="2"/>
    </row>
    <row r="53" spans="1:8" s="3" customFormat="1" ht="33.6" customHeight="1" x14ac:dyDescent="0.2">
      <c r="A53" s="35">
        <f t="shared" si="0"/>
        <v>34</v>
      </c>
      <c r="B53" s="18" t="s">
        <v>97</v>
      </c>
      <c r="C53" s="18" t="s">
        <v>98</v>
      </c>
      <c r="D53" s="35" t="s">
        <v>27</v>
      </c>
      <c r="E53" s="30">
        <v>76</v>
      </c>
      <c r="F53" s="20"/>
      <c r="G53" s="20"/>
      <c r="H53" s="2"/>
    </row>
    <row r="54" spans="1:8" s="3" customFormat="1" ht="33.6" customHeight="1" x14ac:dyDescent="0.2">
      <c r="A54" s="35">
        <f t="shared" si="0"/>
        <v>35</v>
      </c>
      <c r="B54" s="18" t="s">
        <v>99</v>
      </c>
      <c r="C54" s="18" t="s">
        <v>100</v>
      </c>
      <c r="D54" s="35" t="s">
        <v>94</v>
      </c>
      <c r="E54" s="30">
        <v>522</v>
      </c>
      <c r="F54" s="20"/>
      <c r="G54" s="20"/>
      <c r="H54" s="2"/>
    </row>
    <row r="55" spans="1:8" s="3" customFormat="1" ht="33.6" customHeight="1" x14ac:dyDescent="0.2">
      <c r="A55" s="35">
        <f t="shared" si="0"/>
        <v>36</v>
      </c>
      <c r="B55" s="18" t="s">
        <v>101</v>
      </c>
      <c r="C55" s="18" t="s">
        <v>102</v>
      </c>
      <c r="D55" s="35" t="s">
        <v>10</v>
      </c>
      <c r="E55" s="30">
        <v>2142</v>
      </c>
      <c r="F55" s="20"/>
      <c r="G55" s="20"/>
      <c r="H55" s="2"/>
    </row>
    <row r="56" spans="1:8" s="3" customFormat="1" ht="33.6" customHeight="1" x14ac:dyDescent="0.2">
      <c r="A56" s="35">
        <f t="shared" si="0"/>
        <v>37</v>
      </c>
      <c r="B56" s="18" t="s">
        <v>103</v>
      </c>
      <c r="C56" s="18" t="s">
        <v>104</v>
      </c>
      <c r="D56" s="35" t="s">
        <v>27</v>
      </c>
      <c r="E56" s="30">
        <v>173</v>
      </c>
      <c r="F56" s="20"/>
      <c r="G56" s="20"/>
      <c r="H56" s="2"/>
    </row>
    <row r="57" spans="1:8" s="3" customFormat="1" ht="33.6" customHeight="1" x14ac:dyDescent="0.2">
      <c r="A57" s="35">
        <f t="shared" si="0"/>
        <v>38</v>
      </c>
      <c r="B57" s="18" t="s">
        <v>105</v>
      </c>
      <c r="C57" s="18" t="s">
        <v>106</v>
      </c>
      <c r="D57" s="35" t="s">
        <v>27</v>
      </c>
      <c r="E57" s="30">
        <v>149</v>
      </c>
      <c r="F57" s="20"/>
      <c r="G57" s="20"/>
      <c r="H57" s="2"/>
    </row>
    <row r="58" spans="1:8" s="3" customFormat="1" ht="33.6" customHeight="1" x14ac:dyDescent="0.2">
      <c r="A58" s="35">
        <f t="shared" si="0"/>
        <v>39</v>
      </c>
      <c r="B58" s="18" t="s">
        <v>107</v>
      </c>
      <c r="C58" s="18" t="s">
        <v>108</v>
      </c>
      <c r="D58" s="35" t="s">
        <v>109</v>
      </c>
      <c r="E58" s="30">
        <v>701</v>
      </c>
      <c r="F58" s="20"/>
      <c r="G58" s="20"/>
      <c r="H58" s="2"/>
    </row>
    <row r="59" spans="1:8" s="3" customFormat="1" ht="33.6" customHeight="1" x14ac:dyDescent="0.2">
      <c r="A59" s="35">
        <f t="shared" si="0"/>
        <v>40</v>
      </c>
      <c r="B59" s="18" t="s">
        <v>110</v>
      </c>
      <c r="C59" s="18" t="s">
        <v>111</v>
      </c>
      <c r="D59" s="35" t="s">
        <v>10</v>
      </c>
      <c r="E59" s="30">
        <v>329</v>
      </c>
      <c r="F59" s="20"/>
      <c r="G59" s="20"/>
      <c r="H59" s="2"/>
    </row>
    <row r="60" spans="1:8" s="3" customFormat="1" ht="33.6" customHeight="1" x14ac:dyDescent="0.2">
      <c r="A60" s="35">
        <f t="shared" si="0"/>
        <v>41</v>
      </c>
      <c r="B60" s="18" t="s">
        <v>112</v>
      </c>
      <c r="C60" s="18" t="s">
        <v>113</v>
      </c>
      <c r="D60" s="35" t="s">
        <v>10</v>
      </c>
      <c r="E60" s="30">
        <v>772</v>
      </c>
      <c r="F60" s="20"/>
      <c r="G60" s="20"/>
      <c r="H60" s="2"/>
    </row>
    <row r="61" spans="1:8" s="3" customFormat="1" ht="33.6" customHeight="1" x14ac:dyDescent="0.2">
      <c r="A61" s="35">
        <f t="shared" si="0"/>
        <v>42</v>
      </c>
      <c r="B61" s="18" t="s">
        <v>114</v>
      </c>
      <c r="C61" s="18" t="s">
        <v>115</v>
      </c>
      <c r="D61" s="35" t="s">
        <v>10</v>
      </c>
      <c r="E61" s="30">
        <v>350</v>
      </c>
      <c r="F61" s="20"/>
      <c r="G61" s="20"/>
      <c r="H61" s="2"/>
    </row>
    <row r="62" spans="1:8" s="3" customFormat="1" ht="33.6" customHeight="1" x14ac:dyDescent="0.2">
      <c r="A62" s="35">
        <f t="shared" si="0"/>
        <v>43</v>
      </c>
      <c r="B62" s="18" t="s">
        <v>116</v>
      </c>
      <c r="C62" s="18" t="s">
        <v>117</v>
      </c>
      <c r="D62" s="35" t="s">
        <v>10</v>
      </c>
      <c r="E62" s="30">
        <v>1240</v>
      </c>
      <c r="F62" s="20"/>
      <c r="G62" s="20"/>
      <c r="H62" s="2"/>
    </row>
    <row r="63" spans="1:8" s="3" customFormat="1" ht="33.6" customHeight="1" x14ac:dyDescent="0.2">
      <c r="A63" s="35">
        <f t="shared" si="0"/>
        <v>44</v>
      </c>
      <c r="B63" s="18" t="s">
        <v>118</v>
      </c>
      <c r="C63" s="18" t="s">
        <v>119</v>
      </c>
      <c r="D63" s="35" t="s">
        <v>10</v>
      </c>
      <c r="E63" s="30">
        <v>94</v>
      </c>
      <c r="F63" s="20"/>
      <c r="G63" s="20"/>
      <c r="H63" s="2"/>
    </row>
    <row r="64" spans="1:8" s="3" customFormat="1" ht="33.6" customHeight="1" x14ac:dyDescent="0.2">
      <c r="A64" s="35">
        <f t="shared" si="0"/>
        <v>45</v>
      </c>
      <c r="B64" s="18" t="s">
        <v>293</v>
      </c>
      <c r="C64" s="18" t="s">
        <v>294</v>
      </c>
      <c r="D64" s="35" t="s">
        <v>9</v>
      </c>
      <c r="E64" s="30">
        <v>755</v>
      </c>
      <c r="F64" s="20"/>
      <c r="G64" s="20"/>
      <c r="H64" s="2"/>
    </row>
    <row r="65" spans="1:8" s="3" customFormat="1" ht="33.6" customHeight="1" x14ac:dyDescent="0.2">
      <c r="A65" s="35">
        <f t="shared" si="0"/>
        <v>46</v>
      </c>
      <c r="B65" s="18" t="s">
        <v>120</v>
      </c>
      <c r="C65" s="18" t="s">
        <v>121</v>
      </c>
      <c r="D65" s="35" t="s">
        <v>10</v>
      </c>
      <c r="E65" s="30">
        <v>35</v>
      </c>
      <c r="F65" s="20"/>
      <c r="G65" s="20"/>
      <c r="H65" s="2"/>
    </row>
    <row r="66" spans="1:8" s="3" customFormat="1" ht="33.6" customHeight="1" x14ac:dyDescent="0.2">
      <c r="A66" s="35">
        <f t="shared" si="0"/>
        <v>47</v>
      </c>
      <c r="B66" s="18" t="s">
        <v>122</v>
      </c>
      <c r="C66" s="18" t="s">
        <v>123</v>
      </c>
      <c r="D66" s="35" t="s">
        <v>10</v>
      </c>
      <c r="E66" s="30">
        <v>1372</v>
      </c>
      <c r="F66" s="20"/>
      <c r="G66" s="20"/>
      <c r="H66" s="2"/>
    </row>
    <row r="67" spans="1:8" s="3" customFormat="1" ht="33.6" customHeight="1" x14ac:dyDescent="0.2">
      <c r="A67" s="35">
        <f t="shared" si="0"/>
        <v>48</v>
      </c>
      <c r="B67" s="18" t="s">
        <v>124</v>
      </c>
      <c r="C67" s="18" t="s">
        <v>125</v>
      </c>
      <c r="D67" s="35" t="s">
        <v>10</v>
      </c>
      <c r="E67" s="30">
        <v>438</v>
      </c>
      <c r="F67" s="20"/>
      <c r="G67" s="20"/>
      <c r="H67" s="2"/>
    </row>
    <row r="68" spans="1:8" s="3" customFormat="1" ht="33.6" customHeight="1" x14ac:dyDescent="0.2">
      <c r="A68" s="35">
        <f t="shared" si="0"/>
        <v>49</v>
      </c>
      <c r="B68" s="18" t="s">
        <v>126</v>
      </c>
      <c r="C68" s="18" t="s">
        <v>127</v>
      </c>
      <c r="D68" s="35" t="s">
        <v>10</v>
      </c>
      <c r="E68" s="30">
        <v>421</v>
      </c>
      <c r="F68" s="20"/>
      <c r="G68" s="20"/>
      <c r="H68" s="2"/>
    </row>
    <row r="69" spans="1:8" s="3" customFormat="1" ht="33.6" customHeight="1" x14ac:dyDescent="0.2">
      <c r="A69" s="35">
        <f t="shared" si="0"/>
        <v>50</v>
      </c>
      <c r="B69" s="18" t="s">
        <v>128</v>
      </c>
      <c r="C69" s="18" t="s">
        <v>129</v>
      </c>
      <c r="D69" s="35" t="s">
        <v>10</v>
      </c>
      <c r="E69" s="30">
        <v>377</v>
      </c>
      <c r="F69" s="20"/>
      <c r="G69" s="20"/>
      <c r="H69" s="2"/>
    </row>
    <row r="70" spans="1:8" s="3" customFormat="1" ht="33.6" customHeight="1" x14ac:dyDescent="0.2">
      <c r="A70" s="35">
        <f t="shared" si="0"/>
        <v>51</v>
      </c>
      <c r="B70" s="18" t="s">
        <v>130</v>
      </c>
      <c r="C70" s="18" t="s">
        <v>131</v>
      </c>
      <c r="D70" s="35" t="s">
        <v>10</v>
      </c>
      <c r="E70" s="30">
        <v>766</v>
      </c>
      <c r="F70" s="20"/>
      <c r="G70" s="20"/>
      <c r="H70" s="2"/>
    </row>
    <row r="71" spans="1:8" s="3" customFormat="1" ht="33.6" customHeight="1" x14ac:dyDescent="0.2">
      <c r="A71" s="35">
        <f t="shared" si="0"/>
        <v>52</v>
      </c>
      <c r="B71" s="18" t="s">
        <v>132</v>
      </c>
      <c r="C71" s="18" t="s">
        <v>133</v>
      </c>
      <c r="D71" s="35" t="s">
        <v>10</v>
      </c>
      <c r="E71" s="30">
        <v>1507</v>
      </c>
      <c r="F71" s="20"/>
      <c r="G71" s="20"/>
      <c r="H71" s="2"/>
    </row>
    <row r="72" spans="1:8" s="3" customFormat="1" ht="33.6" customHeight="1" x14ac:dyDescent="0.2">
      <c r="A72" s="35">
        <f t="shared" si="0"/>
        <v>53</v>
      </c>
      <c r="B72" s="18" t="s">
        <v>134</v>
      </c>
      <c r="C72" s="18" t="s">
        <v>135</v>
      </c>
      <c r="D72" s="35" t="s">
        <v>10</v>
      </c>
      <c r="E72" s="30">
        <v>822</v>
      </c>
      <c r="F72" s="20"/>
      <c r="G72" s="20"/>
      <c r="H72" s="2"/>
    </row>
    <row r="73" spans="1:8" s="3" customFormat="1" ht="33.6" customHeight="1" x14ac:dyDescent="0.2">
      <c r="A73" s="35">
        <f t="shared" si="0"/>
        <v>54</v>
      </c>
      <c r="B73" s="18" t="s">
        <v>136</v>
      </c>
      <c r="C73" s="18" t="s">
        <v>137</v>
      </c>
      <c r="D73" s="35" t="s">
        <v>10</v>
      </c>
      <c r="E73" s="30">
        <v>424</v>
      </c>
      <c r="F73" s="20"/>
      <c r="G73" s="20"/>
      <c r="H73" s="2"/>
    </row>
    <row r="74" spans="1:8" s="3" customFormat="1" ht="33.6" customHeight="1" x14ac:dyDescent="0.2">
      <c r="A74" s="35">
        <f t="shared" si="0"/>
        <v>55</v>
      </c>
      <c r="B74" s="18" t="s">
        <v>138</v>
      </c>
      <c r="C74" s="18" t="s">
        <v>139</v>
      </c>
      <c r="D74" s="35" t="s">
        <v>10</v>
      </c>
      <c r="E74" s="30">
        <v>483</v>
      </c>
      <c r="F74" s="20"/>
      <c r="G74" s="20"/>
      <c r="H74" s="2"/>
    </row>
    <row r="75" spans="1:8" s="3" customFormat="1" ht="33.6" customHeight="1" x14ac:dyDescent="0.2">
      <c r="A75" s="35">
        <f t="shared" si="0"/>
        <v>56</v>
      </c>
      <c r="B75" s="18" t="s">
        <v>140</v>
      </c>
      <c r="C75" s="18" t="s">
        <v>141</v>
      </c>
      <c r="D75" s="35" t="s">
        <v>10</v>
      </c>
      <c r="E75" s="30">
        <v>14</v>
      </c>
      <c r="F75" s="20"/>
      <c r="G75" s="20"/>
      <c r="H75" s="2"/>
    </row>
    <row r="76" spans="1:8" s="3" customFormat="1" ht="33.6" customHeight="1" x14ac:dyDescent="0.2">
      <c r="A76" s="35">
        <f t="shared" si="0"/>
        <v>57</v>
      </c>
      <c r="B76" s="18" t="s">
        <v>142</v>
      </c>
      <c r="C76" s="18" t="s">
        <v>143</v>
      </c>
      <c r="D76" s="35" t="s">
        <v>10</v>
      </c>
      <c r="E76" s="30">
        <v>326</v>
      </c>
      <c r="F76" s="20"/>
      <c r="G76" s="20"/>
      <c r="H76" s="2"/>
    </row>
    <row r="77" spans="1:8" s="3" customFormat="1" ht="33.6" customHeight="1" x14ac:dyDescent="0.2">
      <c r="A77" s="35">
        <f t="shared" si="0"/>
        <v>58</v>
      </c>
      <c r="B77" s="18" t="s">
        <v>144</v>
      </c>
      <c r="C77" s="18" t="s">
        <v>145</v>
      </c>
      <c r="D77" s="35" t="s">
        <v>10</v>
      </c>
      <c r="E77" s="30">
        <v>247</v>
      </c>
      <c r="F77" s="20"/>
      <c r="G77" s="20"/>
      <c r="H77" s="2"/>
    </row>
    <row r="78" spans="1:8" s="3" customFormat="1" ht="33.6" customHeight="1" x14ac:dyDescent="0.2">
      <c r="A78" s="35">
        <f t="shared" si="0"/>
        <v>59</v>
      </c>
      <c r="B78" s="18" t="s">
        <v>146</v>
      </c>
      <c r="C78" s="18" t="s">
        <v>147</v>
      </c>
      <c r="D78" s="35" t="s">
        <v>10</v>
      </c>
      <c r="E78" s="30">
        <f>69+2919</f>
        <v>2988</v>
      </c>
      <c r="F78" s="20"/>
      <c r="G78" s="20"/>
      <c r="H78" s="2"/>
    </row>
    <row r="79" spans="1:8" s="3" customFormat="1" ht="33.6" customHeight="1" x14ac:dyDescent="0.2">
      <c r="A79" s="35">
        <f t="shared" si="0"/>
        <v>60</v>
      </c>
      <c r="B79" s="18" t="s">
        <v>148</v>
      </c>
      <c r="C79" s="18" t="s">
        <v>149</v>
      </c>
      <c r="D79" s="35" t="s">
        <v>10</v>
      </c>
      <c r="E79" s="30">
        <v>81</v>
      </c>
      <c r="F79" s="20"/>
      <c r="G79" s="20"/>
      <c r="H79" s="2"/>
    </row>
    <row r="80" spans="1:8" s="3" customFormat="1" ht="33.6" customHeight="1" x14ac:dyDescent="0.2">
      <c r="A80" s="35">
        <f t="shared" si="0"/>
        <v>61</v>
      </c>
      <c r="B80" s="18" t="s">
        <v>150</v>
      </c>
      <c r="C80" s="18" t="s">
        <v>151</v>
      </c>
      <c r="D80" s="35" t="s">
        <v>10</v>
      </c>
      <c r="E80" s="30">
        <f>60+435</f>
        <v>495</v>
      </c>
      <c r="F80" s="20"/>
      <c r="G80" s="20"/>
      <c r="H80" s="2"/>
    </row>
    <row r="81" spans="1:8" s="3" customFormat="1" ht="33.6" customHeight="1" x14ac:dyDescent="0.2">
      <c r="A81" s="35">
        <f t="shared" si="0"/>
        <v>62</v>
      </c>
      <c r="B81" s="18" t="s">
        <v>152</v>
      </c>
      <c r="C81" s="18" t="s">
        <v>153</v>
      </c>
      <c r="D81" s="35" t="s">
        <v>11</v>
      </c>
      <c r="E81" s="30">
        <f>12+1</f>
        <v>13</v>
      </c>
      <c r="F81" s="20"/>
      <c r="G81" s="20"/>
      <c r="H81" s="2"/>
    </row>
    <row r="82" spans="1:8" s="3" customFormat="1" ht="33.6" customHeight="1" x14ac:dyDescent="0.2">
      <c r="A82" s="35">
        <f t="shared" si="0"/>
        <v>63</v>
      </c>
      <c r="B82" s="18" t="s">
        <v>154</v>
      </c>
      <c r="C82" s="18" t="s">
        <v>155</v>
      </c>
      <c r="D82" s="35" t="s">
        <v>11</v>
      </c>
      <c r="E82" s="30">
        <f>4+2</f>
        <v>6</v>
      </c>
      <c r="F82" s="20"/>
      <c r="G82" s="20"/>
      <c r="H82" s="2"/>
    </row>
    <row r="83" spans="1:8" s="3" customFormat="1" ht="33.6" customHeight="1" x14ac:dyDescent="0.2">
      <c r="A83" s="35">
        <f t="shared" si="0"/>
        <v>64</v>
      </c>
      <c r="B83" s="18" t="s">
        <v>156</v>
      </c>
      <c r="C83" s="18" t="s">
        <v>157</v>
      </c>
      <c r="D83" s="35" t="s">
        <v>11</v>
      </c>
      <c r="E83" s="30">
        <v>2</v>
      </c>
      <c r="F83" s="20"/>
      <c r="G83" s="20"/>
      <c r="H83" s="2"/>
    </row>
    <row r="84" spans="1:8" s="3" customFormat="1" ht="33.6" customHeight="1" x14ac:dyDescent="0.2">
      <c r="A84" s="35">
        <f t="shared" si="0"/>
        <v>65</v>
      </c>
      <c r="B84" s="18" t="s">
        <v>158</v>
      </c>
      <c r="C84" s="18" t="s">
        <v>159</v>
      </c>
      <c r="D84" s="35" t="s">
        <v>11</v>
      </c>
      <c r="E84" s="30">
        <v>4</v>
      </c>
      <c r="F84" s="20"/>
      <c r="G84" s="20"/>
      <c r="H84" s="2"/>
    </row>
    <row r="85" spans="1:8" s="3" customFormat="1" ht="33.6" customHeight="1" x14ac:dyDescent="0.2">
      <c r="A85" s="35">
        <f t="shared" si="0"/>
        <v>66</v>
      </c>
      <c r="B85" s="18" t="s">
        <v>160</v>
      </c>
      <c r="C85" s="18" t="s">
        <v>161</v>
      </c>
      <c r="D85" s="35" t="s">
        <v>11</v>
      </c>
      <c r="E85" s="30">
        <v>3</v>
      </c>
      <c r="F85" s="20"/>
      <c r="G85" s="20"/>
      <c r="H85" s="2"/>
    </row>
    <row r="86" spans="1:8" s="3" customFormat="1" ht="33.6" customHeight="1" x14ac:dyDescent="0.2">
      <c r="A86" s="35">
        <f t="shared" si="0"/>
        <v>67</v>
      </c>
      <c r="B86" s="18" t="s">
        <v>162</v>
      </c>
      <c r="C86" s="18" t="s">
        <v>163</v>
      </c>
      <c r="D86" s="35" t="s">
        <v>11</v>
      </c>
      <c r="E86" s="30">
        <f>1+18</f>
        <v>19</v>
      </c>
      <c r="F86" s="20"/>
      <c r="G86" s="20"/>
      <c r="H86" s="2"/>
    </row>
    <row r="87" spans="1:8" s="3" customFormat="1" ht="33.6" customHeight="1" x14ac:dyDescent="0.2">
      <c r="A87" s="35">
        <f t="shared" si="0"/>
        <v>68</v>
      </c>
      <c r="B87" s="18" t="s">
        <v>164</v>
      </c>
      <c r="C87" s="18" t="s">
        <v>165</v>
      </c>
      <c r="D87" s="35" t="s">
        <v>11</v>
      </c>
      <c r="E87" s="30">
        <f>16</f>
        <v>16</v>
      </c>
      <c r="F87" s="20"/>
      <c r="G87" s="20"/>
      <c r="H87" s="2"/>
    </row>
    <row r="88" spans="1:8" s="3" customFormat="1" ht="33.6" customHeight="1" x14ac:dyDescent="0.2">
      <c r="A88" s="35">
        <f t="shared" ref="A88:A149" si="1">A87+1</f>
        <v>69</v>
      </c>
      <c r="B88" s="18" t="s">
        <v>166</v>
      </c>
      <c r="C88" s="18" t="s">
        <v>167</v>
      </c>
      <c r="D88" s="35" t="s">
        <v>11</v>
      </c>
      <c r="E88" s="30">
        <v>8</v>
      </c>
      <c r="F88" s="20"/>
      <c r="G88" s="20"/>
      <c r="H88" s="2"/>
    </row>
    <row r="89" spans="1:8" s="3" customFormat="1" ht="33.6" customHeight="1" x14ac:dyDescent="0.2">
      <c r="A89" s="35">
        <f t="shared" si="1"/>
        <v>70</v>
      </c>
      <c r="B89" s="18" t="s">
        <v>168</v>
      </c>
      <c r="C89" s="18" t="s">
        <v>169</v>
      </c>
      <c r="D89" s="35" t="s">
        <v>11</v>
      </c>
      <c r="E89" s="30">
        <v>7</v>
      </c>
      <c r="F89" s="20"/>
      <c r="G89" s="20"/>
      <c r="H89" s="2"/>
    </row>
    <row r="90" spans="1:8" s="3" customFormat="1" ht="33.6" customHeight="1" x14ac:dyDescent="0.2">
      <c r="A90" s="35">
        <f t="shared" si="1"/>
        <v>71</v>
      </c>
      <c r="B90" s="18" t="s">
        <v>170</v>
      </c>
      <c r="C90" s="18" t="s">
        <v>171</v>
      </c>
      <c r="D90" s="35" t="s">
        <v>11</v>
      </c>
      <c r="E90" s="30">
        <v>3</v>
      </c>
      <c r="F90" s="20"/>
      <c r="G90" s="20"/>
      <c r="H90" s="2"/>
    </row>
    <row r="91" spans="1:8" s="3" customFormat="1" ht="33.6" customHeight="1" x14ac:dyDescent="0.2">
      <c r="A91" s="35">
        <f t="shared" si="1"/>
        <v>72</v>
      </c>
      <c r="B91" s="18" t="s">
        <v>295</v>
      </c>
      <c r="C91" s="18" t="s">
        <v>296</v>
      </c>
      <c r="D91" s="35" t="s">
        <v>11</v>
      </c>
      <c r="E91" s="30">
        <v>1</v>
      </c>
      <c r="F91" s="20"/>
      <c r="G91" s="20"/>
      <c r="H91" s="2"/>
    </row>
    <row r="92" spans="1:8" s="3" customFormat="1" ht="33.6" customHeight="1" x14ac:dyDescent="0.2">
      <c r="A92" s="35">
        <f t="shared" si="1"/>
        <v>73</v>
      </c>
      <c r="B92" s="18" t="s">
        <v>172</v>
      </c>
      <c r="C92" s="18" t="s">
        <v>173</v>
      </c>
      <c r="D92" s="35" t="s">
        <v>11</v>
      </c>
      <c r="E92" s="30">
        <v>1</v>
      </c>
      <c r="F92" s="20"/>
      <c r="G92" s="20"/>
      <c r="H92" s="2"/>
    </row>
    <row r="93" spans="1:8" s="3" customFormat="1" ht="33.6" customHeight="1" x14ac:dyDescent="0.2">
      <c r="A93" s="35">
        <f>A92+1</f>
        <v>74</v>
      </c>
      <c r="B93" s="18" t="s">
        <v>174</v>
      </c>
      <c r="C93" s="18" t="s">
        <v>175</v>
      </c>
      <c r="D93" s="35" t="s">
        <v>11</v>
      </c>
      <c r="E93" s="30">
        <v>4</v>
      </c>
      <c r="F93" s="20"/>
      <c r="G93" s="20"/>
      <c r="H93" s="2"/>
    </row>
    <row r="94" spans="1:8" s="3" customFormat="1" ht="33.6" customHeight="1" x14ac:dyDescent="0.2">
      <c r="A94" s="35">
        <f t="shared" si="1"/>
        <v>75</v>
      </c>
      <c r="B94" s="18" t="s">
        <v>176</v>
      </c>
      <c r="C94" s="18" t="s">
        <v>177</v>
      </c>
      <c r="D94" s="35" t="s">
        <v>11</v>
      </c>
      <c r="E94" s="30">
        <v>5</v>
      </c>
      <c r="F94" s="20"/>
      <c r="G94" s="20"/>
      <c r="H94" s="2"/>
    </row>
    <row r="95" spans="1:8" s="3" customFormat="1" ht="33.6" customHeight="1" x14ac:dyDescent="0.2">
      <c r="A95" s="35">
        <f t="shared" si="1"/>
        <v>76</v>
      </c>
      <c r="B95" s="18" t="s">
        <v>178</v>
      </c>
      <c r="C95" s="18" t="s">
        <v>179</v>
      </c>
      <c r="D95" s="35" t="s">
        <v>11</v>
      </c>
      <c r="E95" s="30">
        <v>1</v>
      </c>
      <c r="F95" s="20"/>
      <c r="G95" s="20"/>
      <c r="H95" s="2"/>
    </row>
    <row r="96" spans="1:8" s="3" customFormat="1" ht="33.6" customHeight="1" x14ac:dyDescent="0.2">
      <c r="A96" s="35">
        <f t="shared" si="1"/>
        <v>77</v>
      </c>
      <c r="B96" s="18" t="s">
        <v>180</v>
      </c>
      <c r="C96" s="18" t="s">
        <v>181</v>
      </c>
      <c r="D96" s="35" t="s">
        <v>11</v>
      </c>
      <c r="E96" s="30">
        <v>1</v>
      </c>
      <c r="F96" s="20"/>
      <c r="G96" s="20"/>
      <c r="H96" s="2"/>
    </row>
    <row r="97" spans="1:8" s="3" customFormat="1" ht="33.6" customHeight="1" x14ac:dyDescent="0.2">
      <c r="A97" s="35">
        <f t="shared" si="1"/>
        <v>78</v>
      </c>
      <c r="B97" s="18" t="s">
        <v>182</v>
      </c>
      <c r="C97" s="18" t="s">
        <v>183</v>
      </c>
      <c r="D97" s="35" t="s">
        <v>11</v>
      </c>
      <c r="E97" s="30">
        <v>1</v>
      </c>
      <c r="F97" s="20"/>
      <c r="G97" s="20"/>
      <c r="H97" s="2"/>
    </row>
    <row r="98" spans="1:8" s="3" customFormat="1" ht="33.6" customHeight="1" x14ac:dyDescent="0.2">
      <c r="A98" s="35">
        <f t="shared" si="1"/>
        <v>79</v>
      </c>
      <c r="B98" s="93" t="s">
        <v>184</v>
      </c>
      <c r="C98" s="93" t="s">
        <v>185</v>
      </c>
      <c r="D98" s="35" t="s">
        <v>12</v>
      </c>
      <c r="E98" s="30">
        <v>1</v>
      </c>
      <c r="F98" s="20"/>
      <c r="G98" s="20"/>
      <c r="H98" s="2"/>
    </row>
    <row r="99" spans="1:8" s="3" customFormat="1" ht="33.6" customHeight="1" x14ac:dyDescent="0.2">
      <c r="A99" s="35">
        <f t="shared" si="1"/>
        <v>80</v>
      </c>
      <c r="B99" s="18" t="s">
        <v>186</v>
      </c>
      <c r="C99" s="18" t="s">
        <v>187</v>
      </c>
      <c r="D99" s="35" t="s">
        <v>291</v>
      </c>
      <c r="E99" s="30">
        <v>24</v>
      </c>
      <c r="F99" s="19"/>
      <c r="G99" s="19"/>
      <c r="H99" s="2"/>
    </row>
    <row r="100" spans="1:8" s="3" customFormat="1" ht="33.6" customHeight="1" x14ac:dyDescent="0.2">
      <c r="A100" s="35">
        <f t="shared" si="1"/>
        <v>81</v>
      </c>
      <c r="B100" s="18" t="s">
        <v>188</v>
      </c>
      <c r="C100" s="18" t="s">
        <v>189</v>
      </c>
      <c r="D100" s="35" t="s">
        <v>10</v>
      </c>
      <c r="E100" s="30">
        <v>731</v>
      </c>
      <c r="F100" s="19"/>
      <c r="G100" s="19"/>
      <c r="H100" s="2"/>
    </row>
    <row r="101" spans="1:8" s="3" customFormat="1" ht="33.6" customHeight="1" x14ac:dyDescent="0.2">
      <c r="A101" s="35">
        <f t="shared" si="1"/>
        <v>82</v>
      </c>
      <c r="B101" s="31" t="s">
        <v>190</v>
      </c>
      <c r="C101" s="31" t="s">
        <v>191</v>
      </c>
      <c r="D101" s="35" t="s">
        <v>10</v>
      </c>
      <c r="E101" s="30">
        <v>731</v>
      </c>
      <c r="F101" s="19"/>
      <c r="G101" s="19"/>
      <c r="H101" s="2"/>
    </row>
    <row r="102" spans="1:8" s="3" customFormat="1" ht="31.5" customHeight="1" x14ac:dyDescent="0.2">
      <c r="A102" s="35">
        <f t="shared" si="1"/>
        <v>83</v>
      </c>
      <c r="B102" s="18" t="s">
        <v>192</v>
      </c>
      <c r="C102" s="32" t="s">
        <v>193</v>
      </c>
      <c r="D102" s="35" t="s">
        <v>9</v>
      </c>
      <c r="E102" s="30">
        <v>834</v>
      </c>
      <c r="F102" s="19"/>
      <c r="G102" s="19"/>
      <c r="H102" s="2"/>
    </row>
    <row r="103" spans="1:8" s="3" customFormat="1" ht="33.6" customHeight="1" x14ac:dyDescent="0.2">
      <c r="A103" s="35">
        <f t="shared" si="1"/>
        <v>84</v>
      </c>
      <c r="B103" s="31" t="s">
        <v>194</v>
      </c>
      <c r="C103" s="31" t="s">
        <v>195</v>
      </c>
      <c r="D103" s="35" t="s">
        <v>9</v>
      </c>
      <c r="E103" s="34">
        <v>834</v>
      </c>
      <c r="F103" s="21"/>
      <c r="G103" s="21"/>
      <c r="H103" s="2"/>
    </row>
    <row r="104" spans="1:8" s="3" customFormat="1" ht="33.6" customHeight="1" x14ac:dyDescent="0.2">
      <c r="A104" s="35">
        <f t="shared" si="1"/>
        <v>85</v>
      </c>
      <c r="B104" s="31" t="s">
        <v>196</v>
      </c>
      <c r="C104" s="31" t="s">
        <v>197</v>
      </c>
      <c r="D104" s="35" t="s">
        <v>10</v>
      </c>
      <c r="E104" s="34">
        <v>12108</v>
      </c>
      <c r="F104" s="21"/>
      <c r="G104" s="21"/>
      <c r="H104" s="2"/>
    </row>
    <row r="105" spans="1:8" s="3" customFormat="1" ht="33.6" customHeight="1" x14ac:dyDescent="0.2">
      <c r="A105" s="35">
        <f t="shared" si="1"/>
        <v>86</v>
      </c>
      <c r="B105" s="31" t="s">
        <v>198</v>
      </c>
      <c r="C105" s="31" t="s">
        <v>199</v>
      </c>
      <c r="D105" s="35" t="s">
        <v>10</v>
      </c>
      <c r="E105" s="34">
        <v>12108</v>
      </c>
      <c r="F105" s="21"/>
      <c r="G105" s="21"/>
      <c r="H105" s="2"/>
    </row>
    <row r="106" spans="1:8" s="3" customFormat="1" ht="33.6" customHeight="1" x14ac:dyDescent="0.2">
      <c r="A106" s="35">
        <f t="shared" si="1"/>
        <v>87</v>
      </c>
      <c r="B106" s="31" t="s">
        <v>200</v>
      </c>
      <c r="C106" s="31" t="s">
        <v>201</v>
      </c>
      <c r="D106" s="35" t="s">
        <v>10</v>
      </c>
      <c r="E106" s="34">
        <v>1614</v>
      </c>
      <c r="F106" s="21"/>
      <c r="G106" s="21"/>
      <c r="H106" s="2"/>
    </row>
    <row r="107" spans="1:8" s="3" customFormat="1" ht="33.6" customHeight="1" x14ac:dyDescent="0.2">
      <c r="A107" s="35">
        <f t="shared" si="1"/>
        <v>88</v>
      </c>
      <c r="B107" s="31" t="s">
        <v>202</v>
      </c>
      <c r="C107" s="31" t="s">
        <v>203</v>
      </c>
      <c r="D107" s="35" t="s">
        <v>9</v>
      </c>
      <c r="E107" s="34">
        <f>795+37120</f>
        <v>37915</v>
      </c>
      <c r="F107" s="21"/>
      <c r="G107" s="21"/>
      <c r="H107" s="2"/>
    </row>
    <row r="108" spans="1:8" s="3" customFormat="1" ht="33.6" customHeight="1" x14ac:dyDescent="0.2">
      <c r="A108" s="35">
        <f t="shared" si="1"/>
        <v>89</v>
      </c>
      <c r="B108" s="96" t="s">
        <v>204</v>
      </c>
      <c r="C108" s="96" t="s">
        <v>205</v>
      </c>
      <c r="D108" s="35" t="s">
        <v>10</v>
      </c>
      <c r="E108" s="34">
        <v>2520</v>
      </c>
      <c r="F108" s="21"/>
      <c r="G108" s="21"/>
      <c r="H108" s="2"/>
    </row>
    <row r="109" spans="1:8" s="3" customFormat="1" ht="33.6" customHeight="1" x14ac:dyDescent="0.2">
      <c r="A109" s="35">
        <f t="shared" si="1"/>
        <v>90</v>
      </c>
      <c r="B109" s="96" t="s">
        <v>206</v>
      </c>
      <c r="C109" s="96" t="s">
        <v>207</v>
      </c>
      <c r="D109" s="35" t="s">
        <v>10</v>
      </c>
      <c r="E109" s="34">
        <v>480</v>
      </c>
      <c r="F109" s="21"/>
      <c r="G109" s="21"/>
      <c r="H109" s="2"/>
    </row>
    <row r="110" spans="1:8" s="3" customFormat="1" ht="33.6" customHeight="1" x14ac:dyDescent="0.2">
      <c r="A110" s="35">
        <f t="shared" si="1"/>
        <v>91</v>
      </c>
      <c r="B110" s="96" t="s">
        <v>208</v>
      </c>
      <c r="C110" s="96" t="s">
        <v>209</v>
      </c>
      <c r="D110" s="35" t="s">
        <v>10</v>
      </c>
      <c r="E110" s="34">
        <v>10370</v>
      </c>
      <c r="F110" s="21"/>
      <c r="G110" s="21"/>
      <c r="H110" s="2"/>
    </row>
    <row r="111" spans="1:8" s="3" customFormat="1" ht="33.6" customHeight="1" x14ac:dyDescent="0.2">
      <c r="A111" s="35">
        <f t="shared" si="1"/>
        <v>92</v>
      </c>
      <c r="B111" s="96" t="s">
        <v>210</v>
      </c>
      <c r="C111" s="96" t="s">
        <v>211</v>
      </c>
      <c r="D111" s="35" t="s">
        <v>10</v>
      </c>
      <c r="E111" s="34">
        <v>1880</v>
      </c>
      <c r="F111" s="21"/>
      <c r="G111" s="21"/>
      <c r="H111" s="2"/>
    </row>
    <row r="112" spans="1:8" s="3" customFormat="1" ht="33.6" customHeight="1" x14ac:dyDescent="0.2">
      <c r="A112" s="35">
        <f t="shared" si="1"/>
        <v>93</v>
      </c>
      <c r="B112" s="96" t="s">
        <v>212</v>
      </c>
      <c r="C112" s="96" t="s">
        <v>213</v>
      </c>
      <c r="D112" s="35" t="s">
        <v>10</v>
      </c>
      <c r="E112" s="34">
        <v>2520</v>
      </c>
      <c r="F112" s="21"/>
      <c r="G112" s="21"/>
      <c r="H112" s="2"/>
    </row>
    <row r="113" spans="1:8" s="3" customFormat="1" ht="33.6" customHeight="1" x14ac:dyDescent="0.2">
      <c r="A113" s="35">
        <f t="shared" si="1"/>
        <v>94</v>
      </c>
      <c r="B113" s="96" t="s">
        <v>214</v>
      </c>
      <c r="C113" s="96" t="s">
        <v>215</v>
      </c>
      <c r="D113" s="35" t="s">
        <v>10</v>
      </c>
      <c r="E113" s="34">
        <v>480</v>
      </c>
      <c r="F113" s="21"/>
      <c r="G113" s="21"/>
      <c r="H113" s="2"/>
    </row>
    <row r="114" spans="1:8" s="3" customFormat="1" ht="33.6" customHeight="1" x14ac:dyDescent="0.2">
      <c r="A114" s="35">
        <f t="shared" si="1"/>
        <v>95</v>
      </c>
      <c r="B114" s="31" t="s">
        <v>216</v>
      </c>
      <c r="C114" s="31" t="s">
        <v>217</v>
      </c>
      <c r="D114" s="35" t="s">
        <v>9</v>
      </c>
      <c r="E114" s="34">
        <v>1108</v>
      </c>
      <c r="F114" s="21"/>
      <c r="G114" s="21"/>
      <c r="H114" s="2"/>
    </row>
    <row r="115" spans="1:8" s="3" customFormat="1" ht="33.6" customHeight="1" x14ac:dyDescent="0.2">
      <c r="A115" s="35">
        <f t="shared" si="1"/>
        <v>96</v>
      </c>
      <c r="B115" s="31" t="s">
        <v>218</v>
      </c>
      <c r="C115" s="31" t="s">
        <v>219</v>
      </c>
      <c r="D115" s="35" t="s">
        <v>10</v>
      </c>
      <c r="E115" s="34">
        <f>119+26814</f>
        <v>26933</v>
      </c>
      <c r="F115" s="21"/>
      <c r="G115" s="21"/>
      <c r="H115" s="2"/>
    </row>
    <row r="116" spans="1:8" s="3" customFormat="1" ht="33.6" customHeight="1" x14ac:dyDescent="0.2">
      <c r="A116" s="35">
        <f t="shared" si="1"/>
        <v>97</v>
      </c>
      <c r="B116" s="31" t="s">
        <v>220</v>
      </c>
      <c r="C116" s="31" t="s">
        <v>221</v>
      </c>
      <c r="D116" s="35" t="s">
        <v>9</v>
      </c>
      <c r="E116" s="34">
        <v>2416</v>
      </c>
      <c r="F116" s="21"/>
      <c r="G116" s="21"/>
      <c r="H116" s="2"/>
    </row>
    <row r="117" spans="1:8" s="3" customFormat="1" ht="33.6" customHeight="1" x14ac:dyDescent="0.2">
      <c r="A117" s="35">
        <f t="shared" si="1"/>
        <v>98</v>
      </c>
      <c r="B117" s="31" t="s">
        <v>222</v>
      </c>
      <c r="C117" s="31" t="s">
        <v>223</v>
      </c>
      <c r="D117" s="35" t="s">
        <v>9</v>
      </c>
      <c r="E117" s="34">
        <v>1031</v>
      </c>
      <c r="F117" s="21"/>
      <c r="G117" s="21"/>
      <c r="H117" s="2"/>
    </row>
    <row r="118" spans="1:8" s="3" customFormat="1" ht="33.6" customHeight="1" x14ac:dyDescent="0.2">
      <c r="A118" s="35">
        <f t="shared" si="1"/>
        <v>99</v>
      </c>
      <c r="B118" s="31" t="s">
        <v>224</v>
      </c>
      <c r="C118" s="31" t="s">
        <v>225</v>
      </c>
      <c r="D118" s="35" t="s">
        <v>9</v>
      </c>
      <c r="E118" s="34">
        <f>-14+17500</f>
        <v>17486</v>
      </c>
      <c r="F118" s="21"/>
      <c r="G118" s="21"/>
      <c r="H118" s="2"/>
    </row>
    <row r="119" spans="1:8" s="3" customFormat="1" ht="33.6" customHeight="1" x14ac:dyDescent="0.2">
      <c r="A119" s="35">
        <f t="shared" si="1"/>
        <v>100</v>
      </c>
      <c r="B119" s="31" t="s">
        <v>226</v>
      </c>
      <c r="C119" s="31" t="s">
        <v>227</v>
      </c>
      <c r="D119" s="35" t="s">
        <v>11</v>
      </c>
      <c r="E119" s="34">
        <v>2</v>
      </c>
      <c r="F119" s="21"/>
      <c r="G119" s="21"/>
      <c r="H119" s="2"/>
    </row>
    <row r="120" spans="1:8" s="3" customFormat="1" ht="33.6" customHeight="1" x14ac:dyDescent="0.2">
      <c r="A120" s="35">
        <f t="shared" si="1"/>
        <v>101</v>
      </c>
      <c r="B120" s="31" t="s">
        <v>228</v>
      </c>
      <c r="C120" s="31" t="s">
        <v>229</v>
      </c>
      <c r="D120" s="35" t="s">
        <v>11</v>
      </c>
      <c r="E120" s="34">
        <v>24</v>
      </c>
      <c r="F120" s="21"/>
      <c r="G120" s="21"/>
      <c r="H120" s="2"/>
    </row>
    <row r="121" spans="1:8" s="3" customFormat="1" ht="33.6" customHeight="1" x14ac:dyDescent="0.2">
      <c r="A121" s="35">
        <f t="shared" si="1"/>
        <v>102</v>
      </c>
      <c r="B121" s="31" t="s">
        <v>230</v>
      </c>
      <c r="C121" s="31" t="s">
        <v>231</v>
      </c>
      <c r="D121" s="35" t="s">
        <v>11</v>
      </c>
      <c r="E121" s="34">
        <v>6</v>
      </c>
      <c r="F121" s="21"/>
      <c r="G121" s="21"/>
      <c r="H121" s="2"/>
    </row>
    <row r="122" spans="1:8" s="3" customFormat="1" ht="33.6" customHeight="1" x14ac:dyDescent="0.2">
      <c r="A122" s="35">
        <f t="shared" si="1"/>
        <v>103</v>
      </c>
      <c r="B122" s="31" t="s">
        <v>232</v>
      </c>
      <c r="C122" s="31" t="s">
        <v>233</v>
      </c>
      <c r="D122" s="35" t="s">
        <v>11</v>
      </c>
      <c r="E122" s="34">
        <v>14</v>
      </c>
      <c r="F122" s="21"/>
      <c r="G122" s="21"/>
      <c r="H122" s="2"/>
    </row>
    <row r="123" spans="1:8" s="3" customFormat="1" ht="33.6" customHeight="1" x14ac:dyDescent="0.2">
      <c r="A123" s="35">
        <f t="shared" si="1"/>
        <v>104</v>
      </c>
      <c r="B123" s="31" t="s">
        <v>234</v>
      </c>
      <c r="C123" s="31" t="s">
        <v>235</v>
      </c>
      <c r="D123" s="35" t="s">
        <v>11</v>
      </c>
      <c r="E123" s="34">
        <f>8+2</f>
        <v>10</v>
      </c>
      <c r="F123" s="21"/>
      <c r="G123" s="21"/>
      <c r="H123" s="2"/>
    </row>
    <row r="124" spans="1:8" s="3" customFormat="1" ht="33.6" customHeight="1" x14ac:dyDescent="0.2">
      <c r="A124" s="35">
        <f t="shared" si="1"/>
        <v>105</v>
      </c>
      <c r="B124" s="31" t="s">
        <v>236</v>
      </c>
      <c r="C124" s="31" t="s">
        <v>237</v>
      </c>
      <c r="D124" s="35" t="s">
        <v>10</v>
      </c>
      <c r="E124" s="34">
        <v>1084</v>
      </c>
      <c r="F124" s="21"/>
      <c r="G124" s="21"/>
      <c r="H124" s="2"/>
    </row>
    <row r="125" spans="1:8" s="3" customFormat="1" ht="33.6" customHeight="1" x14ac:dyDescent="0.2">
      <c r="A125" s="35">
        <f t="shared" si="1"/>
        <v>106</v>
      </c>
      <c r="B125" s="31" t="s">
        <v>238</v>
      </c>
      <c r="C125" s="31" t="s">
        <v>239</v>
      </c>
      <c r="D125" s="35" t="s">
        <v>11</v>
      </c>
      <c r="E125" s="34">
        <v>12</v>
      </c>
      <c r="F125" s="21"/>
      <c r="G125" s="21"/>
      <c r="H125" s="2"/>
    </row>
    <row r="126" spans="1:8" s="3" customFormat="1" ht="33.6" customHeight="1" x14ac:dyDescent="0.2">
      <c r="A126" s="35">
        <f t="shared" si="1"/>
        <v>107</v>
      </c>
      <c r="B126" s="31" t="s">
        <v>240</v>
      </c>
      <c r="C126" s="31" t="s">
        <v>241</v>
      </c>
      <c r="D126" s="35" t="s">
        <v>10</v>
      </c>
      <c r="E126" s="34">
        <v>160</v>
      </c>
      <c r="F126" s="21"/>
      <c r="G126" s="21"/>
      <c r="H126" s="2"/>
    </row>
    <row r="127" spans="1:8" s="3" customFormat="1" ht="33.6" customHeight="1" x14ac:dyDescent="0.2">
      <c r="A127" s="35">
        <f t="shared" si="1"/>
        <v>108</v>
      </c>
      <c r="B127" s="31" t="s">
        <v>242</v>
      </c>
      <c r="C127" s="31" t="s">
        <v>243</v>
      </c>
      <c r="D127" s="35" t="s">
        <v>10</v>
      </c>
      <c r="E127" s="34">
        <v>830</v>
      </c>
      <c r="F127" s="21"/>
      <c r="G127" s="21"/>
      <c r="H127" s="2"/>
    </row>
    <row r="128" spans="1:8" s="3" customFormat="1" ht="33.6" customHeight="1" x14ac:dyDescent="0.2">
      <c r="A128" s="35">
        <f t="shared" si="1"/>
        <v>109</v>
      </c>
      <c r="B128" s="31" t="s">
        <v>244</v>
      </c>
      <c r="C128" s="31" t="s">
        <v>245</v>
      </c>
      <c r="D128" s="35" t="s">
        <v>10</v>
      </c>
      <c r="E128" s="34">
        <v>320</v>
      </c>
      <c r="F128" s="21"/>
      <c r="G128" s="21"/>
      <c r="H128" s="2"/>
    </row>
    <row r="129" spans="1:8" s="3" customFormat="1" ht="33.6" customHeight="1" x14ac:dyDescent="0.2">
      <c r="A129" s="35">
        <f t="shared" si="1"/>
        <v>110</v>
      </c>
      <c r="B129" s="31" t="s">
        <v>246</v>
      </c>
      <c r="C129" s="31" t="s">
        <v>247</v>
      </c>
      <c r="D129" s="35" t="s">
        <v>10</v>
      </c>
      <c r="E129" s="34">
        <v>1660</v>
      </c>
      <c r="F129" s="21"/>
      <c r="G129" s="21"/>
      <c r="H129" s="2"/>
    </row>
    <row r="130" spans="1:8" s="3" customFormat="1" ht="33.6" customHeight="1" x14ac:dyDescent="0.2">
      <c r="A130" s="35">
        <f t="shared" si="1"/>
        <v>111</v>
      </c>
      <c r="B130" s="31" t="s">
        <v>248</v>
      </c>
      <c r="C130" s="31" t="s">
        <v>249</v>
      </c>
      <c r="D130" s="35" t="s">
        <v>11</v>
      </c>
      <c r="E130" s="34">
        <v>2</v>
      </c>
      <c r="F130" s="21"/>
      <c r="G130" s="21"/>
      <c r="H130" s="2"/>
    </row>
    <row r="131" spans="1:8" s="3" customFormat="1" ht="33.6" customHeight="1" x14ac:dyDescent="0.2">
      <c r="A131" s="35">
        <f t="shared" si="1"/>
        <v>112</v>
      </c>
      <c r="B131" s="31" t="s">
        <v>250</v>
      </c>
      <c r="C131" s="31" t="s">
        <v>251</v>
      </c>
      <c r="D131" s="35" t="s">
        <v>11</v>
      </c>
      <c r="E131" s="34">
        <v>10</v>
      </c>
      <c r="F131" s="21"/>
      <c r="G131" s="21"/>
      <c r="H131" s="2"/>
    </row>
    <row r="132" spans="1:8" s="3" customFormat="1" ht="33.6" customHeight="1" x14ac:dyDescent="0.2">
      <c r="A132" s="35">
        <f t="shared" si="1"/>
        <v>113</v>
      </c>
      <c r="B132" s="31" t="s">
        <v>252</v>
      </c>
      <c r="C132" s="31" t="s">
        <v>253</v>
      </c>
      <c r="D132" s="35" t="s">
        <v>94</v>
      </c>
      <c r="E132" s="34">
        <v>418</v>
      </c>
      <c r="F132" s="21"/>
      <c r="G132" s="21"/>
      <c r="H132" s="2"/>
    </row>
    <row r="133" spans="1:8" s="3" customFormat="1" ht="33.6" customHeight="1" x14ac:dyDescent="0.2">
      <c r="A133" s="35">
        <f t="shared" si="1"/>
        <v>114</v>
      </c>
      <c r="B133" s="31" t="s">
        <v>254</v>
      </c>
      <c r="C133" s="31" t="s">
        <v>255</v>
      </c>
      <c r="D133" s="35" t="s">
        <v>11</v>
      </c>
      <c r="E133" s="34">
        <v>44</v>
      </c>
      <c r="F133" s="21"/>
      <c r="G133" s="21"/>
      <c r="H133" s="2"/>
    </row>
    <row r="134" spans="1:8" s="3" customFormat="1" ht="33.6" customHeight="1" x14ac:dyDescent="0.2">
      <c r="A134" s="35">
        <f t="shared" si="1"/>
        <v>115</v>
      </c>
      <c r="B134" s="96" t="s">
        <v>256</v>
      </c>
      <c r="C134" s="96" t="s">
        <v>257</v>
      </c>
      <c r="D134" s="35" t="s">
        <v>10</v>
      </c>
      <c r="E134" s="34">
        <v>67100</v>
      </c>
      <c r="F134" s="21"/>
      <c r="G134" s="21"/>
      <c r="H134" s="2"/>
    </row>
    <row r="135" spans="1:8" s="3" customFormat="1" ht="33.6" customHeight="1" x14ac:dyDescent="0.2">
      <c r="A135" s="35">
        <f t="shared" si="1"/>
        <v>116</v>
      </c>
      <c r="B135" s="31" t="s">
        <v>258</v>
      </c>
      <c r="C135" s="31" t="s">
        <v>259</v>
      </c>
      <c r="D135" s="35" t="s">
        <v>10</v>
      </c>
      <c r="E135" s="34">
        <v>70</v>
      </c>
      <c r="F135" s="21"/>
      <c r="G135" s="21"/>
      <c r="H135" s="2"/>
    </row>
    <row r="136" spans="1:8" s="3" customFormat="1" ht="33.6" customHeight="1" x14ac:dyDescent="0.2">
      <c r="A136" s="35">
        <f t="shared" si="1"/>
        <v>117</v>
      </c>
      <c r="B136" s="31" t="s">
        <v>260</v>
      </c>
      <c r="C136" s="31" t="s">
        <v>261</v>
      </c>
      <c r="D136" s="35" t="s">
        <v>10</v>
      </c>
      <c r="E136" s="34">
        <v>5375</v>
      </c>
      <c r="F136" s="21"/>
      <c r="G136" s="21"/>
      <c r="H136" s="2"/>
    </row>
    <row r="137" spans="1:8" s="3" customFormat="1" ht="33.6" customHeight="1" x14ac:dyDescent="0.2">
      <c r="A137" s="35">
        <f t="shared" si="1"/>
        <v>118</v>
      </c>
      <c r="B137" s="31" t="s">
        <v>262</v>
      </c>
      <c r="C137" s="31" t="s">
        <v>263</v>
      </c>
      <c r="D137" s="35" t="s">
        <v>10</v>
      </c>
      <c r="E137" s="34">
        <f>16+1141</f>
        <v>1157</v>
      </c>
      <c r="F137" s="21"/>
      <c r="G137" s="21"/>
      <c r="H137" s="2"/>
    </row>
    <row r="138" spans="1:8" s="3" customFormat="1" ht="33.6" customHeight="1" x14ac:dyDescent="0.2">
      <c r="A138" s="35">
        <f t="shared" si="1"/>
        <v>119</v>
      </c>
      <c r="B138" s="31" t="s">
        <v>264</v>
      </c>
      <c r="C138" s="31" t="s">
        <v>265</v>
      </c>
      <c r="D138" s="35" t="s">
        <v>11</v>
      </c>
      <c r="E138" s="34">
        <v>111</v>
      </c>
      <c r="F138" s="21"/>
      <c r="G138" s="21"/>
      <c r="H138" s="2"/>
    </row>
    <row r="139" spans="1:8" s="3" customFormat="1" ht="33.6" customHeight="1" x14ac:dyDescent="0.2">
      <c r="A139" s="35">
        <f t="shared" si="1"/>
        <v>120</v>
      </c>
      <c r="B139" s="31" t="s">
        <v>266</v>
      </c>
      <c r="C139" s="31" t="s">
        <v>267</v>
      </c>
      <c r="D139" s="35" t="s">
        <v>11</v>
      </c>
      <c r="E139" s="34">
        <v>23</v>
      </c>
      <c r="F139" s="21"/>
      <c r="G139" s="21"/>
      <c r="H139" s="2"/>
    </row>
    <row r="140" spans="1:8" s="3" customFormat="1" ht="33.6" customHeight="1" x14ac:dyDescent="0.2">
      <c r="A140" s="35">
        <f t="shared" si="1"/>
        <v>121</v>
      </c>
      <c r="B140" s="31" t="s">
        <v>268</v>
      </c>
      <c r="C140" s="31" t="s">
        <v>269</v>
      </c>
      <c r="D140" s="35" t="s">
        <v>10</v>
      </c>
      <c r="E140" s="34">
        <v>465</v>
      </c>
      <c r="F140" s="21"/>
      <c r="G140" s="21"/>
      <c r="H140" s="2"/>
    </row>
    <row r="141" spans="1:8" s="3" customFormat="1" ht="33.6" customHeight="1" x14ac:dyDescent="0.2">
      <c r="A141" s="35">
        <f t="shared" si="1"/>
        <v>122</v>
      </c>
      <c r="B141" s="31" t="s">
        <v>270</v>
      </c>
      <c r="C141" s="31" t="s">
        <v>271</v>
      </c>
      <c r="D141" s="35" t="s">
        <v>11</v>
      </c>
      <c r="E141" s="34">
        <v>7</v>
      </c>
      <c r="F141" s="21"/>
      <c r="G141" s="21"/>
      <c r="H141" s="2"/>
    </row>
    <row r="142" spans="1:8" s="3" customFormat="1" ht="33.6" customHeight="1" x14ac:dyDescent="0.2">
      <c r="A142" s="35">
        <f t="shared" si="1"/>
        <v>123</v>
      </c>
      <c r="B142" s="31" t="s">
        <v>272</v>
      </c>
      <c r="C142" s="31" t="s">
        <v>273</v>
      </c>
      <c r="D142" s="35" t="s">
        <v>10</v>
      </c>
      <c r="E142" s="34">
        <v>2390</v>
      </c>
      <c r="F142" s="21"/>
      <c r="G142" s="21"/>
      <c r="H142" s="2"/>
    </row>
    <row r="143" spans="1:8" s="3" customFormat="1" ht="33.6" customHeight="1" x14ac:dyDescent="0.2">
      <c r="A143" s="35">
        <f t="shared" si="1"/>
        <v>124</v>
      </c>
      <c r="B143" s="31" t="s">
        <v>274</v>
      </c>
      <c r="C143" s="31" t="s">
        <v>275</v>
      </c>
      <c r="D143" s="35" t="s">
        <v>10</v>
      </c>
      <c r="E143" s="34">
        <v>27840</v>
      </c>
      <c r="F143" s="21"/>
      <c r="G143" s="21"/>
      <c r="H143" s="2"/>
    </row>
    <row r="144" spans="1:8" s="3" customFormat="1" ht="33.6" customHeight="1" x14ac:dyDescent="0.2">
      <c r="A144" s="35">
        <f t="shared" si="1"/>
        <v>125</v>
      </c>
      <c r="B144" s="31" t="s">
        <v>276</v>
      </c>
      <c r="C144" s="31" t="s">
        <v>277</v>
      </c>
      <c r="D144" s="35" t="s">
        <v>11</v>
      </c>
      <c r="E144" s="34">
        <v>324</v>
      </c>
      <c r="F144" s="21"/>
      <c r="G144" s="21"/>
      <c r="H144" s="2"/>
    </row>
    <row r="145" spans="1:10" s="3" customFormat="1" ht="33.6" customHeight="1" x14ac:dyDescent="0.2">
      <c r="A145" s="35">
        <f t="shared" si="1"/>
        <v>126</v>
      </c>
      <c r="B145" s="31" t="s">
        <v>278</v>
      </c>
      <c r="C145" s="31" t="s">
        <v>279</v>
      </c>
      <c r="D145" s="35" t="s">
        <v>11</v>
      </c>
      <c r="E145" s="34">
        <v>1028</v>
      </c>
      <c r="F145" s="21"/>
      <c r="G145" s="21"/>
      <c r="H145" s="2"/>
    </row>
    <row r="146" spans="1:10" s="3" customFormat="1" ht="33.6" customHeight="1" x14ac:dyDescent="0.2">
      <c r="A146" s="35">
        <f t="shared" si="1"/>
        <v>127</v>
      </c>
      <c r="B146" s="96" t="s">
        <v>280</v>
      </c>
      <c r="C146" s="96" t="s">
        <v>281</v>
      </c>
      <c r="D146" s="35" t="s">
        <v>10</v>
      </c>
      <c r="E146" s="34">
        <v>9450</v>
      </c>
      <c r="F146" s="21"/>
      <c r="G146" s="21"/>
      <c r="H146" s="2"/>
    </row>
    <row r="147" spans="1:10" s="3" customFormat="1" ht="33.6" customHeight="1" x14ac:dyDescent="0.2">
      <c r="A147" s="35">
        <f t="shared" si="1"/>
        <v>128</v>
      </c>
      <c r="B147" s="31" t="s">
        <v>282</v>
      </c>
      <c r="C147" s="31" t="s">
        <v>283</v>
      </c>
      <c r="D147" s="35" t="s">
        <v>11</v>
      </c>
      <c r="E147" s="34">
        <v>4</v>
      </c>
      <c r="F147" s="21"/>
      <c r="G147" s="21"/>
      <c r="H147" s="2"/>
    </row>
    <row r="148" spans="1:10" s="3" customFormat="1" ht="33.6" customHeight="1" x14ac:dyDescent="0.2">
      <c r="A148" s="35">
        <f t="shared" si="1"/>
        <v>129</v>
      </c>
      <c r="B148" s="31" t="s">
        <v>284</v>
      </c>
      <c r="C148" s="31" t="s">
        <v>285</v>
      </c>
      <c r="D148" s="35" t="s">
        <v>11</v>
      </c>
      <c r="E148" s="34">
        <v>4</v>
      </c>
      <c r="F148" s="21"/>
      <c r="G148" s="21"/>
      <c r="H148" s="2"/>
    </row>
    <row r="149" spans="1:10" s="3" customFormat="1" ht="33.6" customHeight="1" x14ac:dyDescent="0.2">
      <c r="A149" s="35">
        <f t="shared" si="1"/>
        <v>130</v>
      </c>
      <c r="B149" s="31" t="s">
        <v>286</v>
      </c>
      <c r="C149" s="31" t="s">
        <v>287</v>
      </c>
      <c r="D149" s="35" t="s">
        <v>11</v>
      </c>
      <c r="E149" s="34">
        <v>2</v>
      </c>
      <c r="F149" s="21"/>
      <c r="G149" s="52"/>
      <c r="H149" s="2"/>
    </row>
    <row r="150" spans="1:10" ht="27" customHeight="1" x14ac:dyDescent="0.25">
      <c r="A150" s="76" t="s">
        <v>24</v>
      </c>
      <c r="B150" s="77"/>
      <c r="C150" s="77"/>
      <c r="D150" s="77"/>
      <c r="E150" s="77"/>
      <c r="F150" s="77"/>
      <c r="G150" s="53">
        <f>SUM(G20:G149)</f>
        <v>0</v>
      </c>
      <c r="I150" s="5"/>
      <c r="J150" s="5"/>
    </row>
    <row r="151" spans="1:10" ht="27.6" customHeight="1" x14ac:dyDescent="0.25">
      <c r="B151" s="25"/>
      <c r="C151" s="25"/>
      <c r="D151" s="25"/>
      <c r="E151" s="25"/>
      <c r="F151" s="25"/>
      <c r="G151" s="26"/>
      <c r="I151" s="5"/>
      <c r="J151" s="5"/>
    </row>
    <row r="152" spans="1:10" ht="15" customHeight="1" x14ac:dyDescent="0.25">
      <c r="A152" s="27"/>
      <c r="B152" s="28"/>
      <c r="C152" s="28"/>
      <c r="D152" s="28"/>
      <c r="E152" s="28"/>
      <c r="F152" s="28"/>
      <c r="G152" s="29"/>
      <c r="I152" s="5"/>
      <c r="J152" s="5"/>
    </row>
    <row r="153" spans="1:10" ht="15" customHeight="1" x14ac:dyDescent="0.25">
      <c r="B153" s="25"/>
      <c r="C153" s="25"/>
      <c r="D153" s="25"/>
      <c r="E153" s="25"/>
      <c r="F153" s="25"/>
      <c r="G153" s="33"/>
      <c r="I153" s="5"/>
      <c r="J153" s="5"/>
    </row>
    <row r="154" spans="1:10" ht="18" customHeight="1" x14ac:dyDescent="0.2">
      <c r="A154" s="87" t="s">
        <v>298</v>
      </c>
      <c r="B154" s="87"/>
      <c r="C154" s="87"/>
      <c r="D154" s="87"/>
      <c r="E154" s="87"/>
      <c r="F154" s="87"/>
      <c r="G154" s="87"/>
    </row>
    <row r="155" spans="1:10" s="3" customFormat="1" ht="31.5" x14ac:dyDescent="0.2">
      <c r="A155" s="22" t="s">
        <v>1</v>
      </c>
      <c r="B155" s="23" t="s">
        <v>77</v>
      </c>
      <c r="C155" s="22" t="s">
        <v>2</v>
      </c>
      <c r="D155" s="22" t="s">
        <v>3</v>
      </c>
      <c r="E155" s="24" t="s">
        <v>4</v>
      </c>
      <c r="F155" s="23" t="s">
        <v>5</v>
      </c>
      <c r="G155" s="23" t="s">
        <v>6</v>
      </c>
      <c r="H155" s="2"/>
    </row>
    <row r="156" spans="1:10" s="3" customFormat="1" ht="33" customHeight="1" x14ac:dyDescent="0.2">
      <c r="A156" s="35">
        <v>1</v>
      </c>
      <c r="B156" s="32" t="s">
        <v>299</v>
      </c>
      <c r="C156" s="32" t="s">
        <v>300</v>
      </c>
      <c r="D156" s="35" t="s">
        <v>12</v>
      </c>
      <c r="E156" s="30">
        <v>1</v>
      </c>
      <c r="F156" s="19"/>
      <c r="G156" s="19"/>
      <c r="H156" s="2"/>
    </row>
    <row r="157" spans="1:10" s="3" customFormat="1" ht="33" customHeight="1" x14ac:dyDescent="0.2">
      <c r="A157" s="35">
        <f>A156+1</f>
        <v>2</v>
      </c>
      <c r="B157" s="32" t="s">
        <v>301</v>
      </c>
      <c r="C157" s="32" t="s">
        <v>302</v>
      </c>
      <c r="D157" s="35" t="s">
        <v>12</v>
      </c>
      <c r="E157" s="30">
        <v>1</v>
      </c>
      <c r="F157" s="19"/>
      <c r="G157" s="19"/>
      <c r="H157" s="2"/>
    </row>
    <row r="158" spans="1:10" s="3" customFormat="1" ht="33" customHeight="1" x14ac:dyDescent="0.2">
      <c r="A158" s="35">
        <f>A157+1</f>
        <v>3</v>
      </c>
      <c r="B158" s="32" t="s">
        <v>303</v>
      </c>
      <c r="C158" s="32" t="s">
        <v>304</v>
      </c>
      <c r="D158" s="35" t="s">
        <v>10</v>
      </c>
      <c r="E158" s="30">
        <v>1514</v>
      </c>
      <c r="F158" s="19"/>
      <c r="G158" s="19"/>
      <c r="H158" s="2"/>
    </row>
    <row r="159" spans="1:10" s="3" customFormat="1" ht="33" customHeight="1" x14ac:dyDescent="0.2">
      <c r="A159" s="35">
        <f t="shared" ref="A159:A183" si="2">A158+1</f>
        <v>4</v>
      </c>
      <c r="B159" s="32" t="s">
        <v>303</v>
      </c>
      <c r="C159" s="32" t="s">
        <v>305</v>
      </c>
      <c r="D159" s="35" t="s">
        <v>10</v>
      </c>
      <c r="E159" s="30">
        <v>379</v>
      </c>
      <c r="F159" s="19"/>
      <c r="G159" s="19"/>
      <c r="H159" s="2"/>
    </row>
    <row r="160" spans="1:10" s="3" customFormat="1" ht="33" customHeight="1" x14ac:dyDescent="0.2">
      <c r="A160" s="35">
        <f t="shared" si="2"/>
        <v>5</v>
      </c>
      <c r="B160" s="32" t="s">
        <v>303</v>
      </c>
      <c r="C160" s="32" t="s">
        <v>306</v>
      </c>
      <c r="D160" s="35" t="s">
        <v>10</v>
      </c>
      <c r="E160" s="30">
        <v>248</v>
      </c>
      <c r="F160" s="19"/>
      <c r="G160" s="19"/>
      <c r="H160" s="2"/>
    </row>
    <row r="161" spans="1:8" s="3" customFormat="1" ht="33" customHeight="1" x14ac:dyDescent="0.2">
      <c r="A161" s="35">
        <f t="shared" si="2"/>
        <v>6</v>
      </c>
      <c r="B161" s="32" t="s">
        <v>307</v>
      </c>
      <c r="C161" s="32" t="s">
        <v>71</v>
      </c>
      <c r="D161" s="35" t="s">
        <v>10</v>
      </c>
      <c r="E161" s="30">
        <v>2141</v>
      </c>
      <c r="F161" s="19"/>
      <c r="G161" s="19"/>
      <c r="H161" s="2"/>
    </row>
    <row r="162" spans="1:8" s="3" customFormat="1" ht="33" customHeight="1" x14ac:dyDescent="0.2">
      <c r="A162" s="35">
        <f t="shared" si="2"/>
        <v>7</v>
      </c>
      <c r="B162" s="32" t="s">
        <v>303</v>
      </c>
      <c r="C162" s="32" t="s">
        <v>308</v>
      </c>
      <c r="D162" s="35" t="s">
        <v>11</v>
      </c>
      <c r="E162" s="30">
        <v>1</v>
      </c>
      <c r="F162" s="19"/>
      <c r="G162" s="19"/>
      <c r="H162" s="2"/>
    </row>
    <row r="163" spans="1:8" s="3" customFormat="1" ht="33" customHeight="1" x14ac:dyDescent="0.2">
      <c r="A163" s="35">
        <f t="shared" si="2"/>
        <v>8</v>
      </c>
      <c r="B163" s="32" t="s">
        <v>309</v>
      </c>
      <c r="C163" s="32" t="s">
        <v>310</v>
      </c>
      <c r="D163" s="35" t="s">
        <v>11</v>
      </c>
      <c r="E163" s="30">
        <v>13</v>
      </c>
      <c r="F163" s="19"/>
      <c r="G163" s="19"/>
      <c r="H163" s="2"/>
    </row>
    <row r="164" spans="1:8" s="3" customFormat="1" ht="33" customHeight="1" x14ac:dyDescent="0.2">
      <c r="A164" s="35">
        <f t="shared" si="2"/>
        <v>9</v>
      </c>
      <c r="B164" s="32" t="s">
        <v>309</v>
      </c>
      <c r="C164" s="32" t="s">
        <v>311</v>
      </c>
      <c r="D164" s="35" t="s">
        <v>11</v>
      </c>
      <c r="E164" s="30">
        <v>1</v>
      </c>
      <c r="F164" s="19"/>
      <c r="G164" s="19"/>
      <c r="H164" s="2"/>
    </row>
    <row r="165" spans="1:8" s="3" customFormat="1" ht="33" customHeight="1" x14ac:dyDescent="0.2">
      <c r="A165" s="35">
        <f t="shared" si="2"/>
        <v>10</v>
      </c>
      <c r="B165" s="32" t="s">
        <v>309</v>
      </c>
      <c r="C165" s="32" t="s">
        <v>312</v>
      </c>
      <c r="D165" s="35" t="s">
        <v>11</v>
      </c>
      <c r="E165" s="30">
        <v>5</v>
      </c>
      <c r="F165" s="19"/>
      <c r="G165" s="19"/>
      <c r="H165" s="2"/>
    </row>
    <row r="166" spans="1:8" s="3" customFormat="1" ht="33" customHeight="1" x14ac:dyDescent="0.2">
      <c r="A166" s="35">
        <f t="shared" si="2"/>
        <v>11</v>
      </c>
      <c r="B166" s="32" t="s">
        <v>303</v>
      </c>
      <c r="C166" s="32" t="s">
        <v>313</v>
      </c>
      <c r="D166" s="35" t="s">
        <v>11</v>
      </c>
      <c r="E166" s="30">
        <v>1</v>
      </c>
      <c r="F166" s="19"/>
      <c r="G166" s="19"/>
      <c r="H166" s="2"/>
    </row>
    <row r="167" spans="1:8" s="3" customFormat="1" ht="33" customHeight="1" x14ac:dyDescent="0.2">
      <c r="A167" s="35">
        <f t="shared" si="2"/>
        <v>12</v>
      </c>
      <c r="B167" s="32" t="s">
        <v>314</v>
      </c>
      <c r="C167" s="32" t="s">
        <v>315</v>
      </c>
      <c r="D167" s="35" t="s">
        <v>11</v>
      </c>
      <c r="E167" s="30">
        <v>19</v>
      </c>
      <c r="F167" s="19"/>
      <c r="G167" s="19"/>
      <c r="H167" s="2"/>
    </row>
    <row r="168" spans="1:8" s="3" customFormat="1" ht="33" customHeight="1" x14ac:dyDescent="0.2">
      <c r="A168" s="35">
        <f t="shared" si="2"/>
        <v>13</v>
      </c>
      <c r="B168" s="32" t="s">
        <v>316</v>
      </c>
      <c r="C168" s="32" t="s">
        <v>317</v>
      </c>
      <c r="D168" s="35" t="s">
        <v>10</v>
      </c>
      <c r="E168" s="30">
        <v>110</v>
      </c>
      <c r="F168" s="19"/>
      <c r="G168" s="19"/>
      <c r="H168" s="2"/>
    </row>
    <row r="169" spans="1:8" s="3" customFormat="1" ht="33" customHeight="1" x14ac:dyDescent="0.2">
      <c r="A169" s="35">
        <f t="shared" si="2"/>
        <v>14</v>
      </c>
      <c r="B169" s="32" t="s">
        <v>316</v>
      </c>
      <c r="C169" s="32" t="s">
        <v>318</v>
      </c>
      <c r="D169" s="35" t="s">
        <v>10</v>
      </c>
      <c r="E169" s="30">
        <v>225</v>
      </c>
      <c r="F169" s="19"/>
      <c r="G169" s="19"/>
      <c r="H169" s="2"/>
    </row>
    <row r="170" spans="1:8" s="3" customFormat="1" ht="33" customHeight="1" x14ac:dyDescent="0.2">
      <c r="A170" s="35">
        <f t="shared" si="2"/>
        <v>15</v>
      </c>
      <c r="B170" s="32" t="s">
        <v>319</v>
      </c>
      <c r="C170" s="32" t="s">
        <v>320</v>
      </c>
      <c r="D170" s="35" t="s">
        <v>11</v>
      </c>
      <c r="E170" s="30">
        <v>6</v>
      </c>
      <c r="F170" s="19"/>
      <c r="G170" s="19"/>
      <c r="H170" s="2"/>
    </row>
    <row r="171" spans="1:8" s="3" customFormat="1" ht="33" customHeight="1" x14ac:dyDescent="0.2">
      <c r="A171" s="35">
        <f t="shared" si="2"/>
        <v>16</v>
      </c>
      <c r="B171" s="32" t="s">
        <v>316</v>
      </c>
      <c r="C171" s="32" t="s">
        <v>321</v>
      </c>
      <c r="D171" s="35" t="s">
        <v>10</v>
      </c>
      <c r="E171" s="30">
        <v>22</v>
      </c>
      <c r="F171" s="19"/>
      <c r="G171" s="19"/>
      <c r="H171" s="2"/>
    </row>
    <row r="172" spans="1:8" s="3" customFormat="1" ht="33" customHeight="1" x14ac:dyDescent="0.2">
      <c r="A172" s="35">
        <f t="shared" si="2"/>
        <v>17</v>
      </c>
      <c r="B172" s="32" t="s">
        <v>303</v>
      </c>
      <c r="C172" s="32" t="s">
        <v>322</v>
      </c>
      <c r="D172" s="35" t="s">
        <v>10</v>
      </c>
      <c r="E172" s="30">
        <v>540</v>
      </c>
      <c r="F172" s="19"/>
      <c r="G172" s="19"/>
      <c r="H172" s="2"/>
    </row>
    <row r="173" spans="1:8" s="3" customFormat="1" ht="33" customHeight="1" x14ac:dyDescent="0.2">
      <c r="A173" s="35">
        <f t="shared" si="2"/>
        <v>18</v>
      </c>
      <c r="B173" s="32" t="s">
        <v>303</v>
      </c>
      <c r="C173" s="32" t="s">
        <v>323</v>
      </c>
      <c r="D173" s="35" t="s">
        <v>10</v>
      </c>
      <c r="E173" s="30">
        <v>380</v>
      </c>
      <c r="F173" s="19"/>
      <c r="G173" s="19"/>
      <c r="H173" s="2"/>
    </row>
    <row r="174" spans="1:8" s="3" customFormat="1" ht="33" customHeight="1" x14ac:dyDescent="0.2">
      <c r="A174" s="35">
        <f t="shared" si="2"/>
        <v>19</v>
      </c>
      <c r="B174" s="32" t="s">
        <v>303</v>
      </c>
      <c r="C174" s="32" t="s">
        <v>324</v>
      </c>
      <c r="D174" s="35" t="s">
        <v>10</v>
      </c>
      <c r="E174" s="30">
        <v>755</v>
      </c>
      <c r="F174" s="19"/>
      <c r="G174" s="19"/>
      <c r="H174" s="2"/>
    </row>
    <row r="175" spans="1:8" s="3" customFormat="1" ht="45" x14ac:dyDescent="0.2">
      <c r="A175" s="35">
        <f t="shared" si="2"/>
        <v>20</v>
      </c>
      <c r="B175" s="32" t="s">
        <v>303</v>
      </c>
      <c r="C175" s="32" t="s">
        <v>325</v>
      </c>
      <c r="D175" s="35" t="s">
        <v>11</v>
      </c>
      <c r="E175" s="30">
        <v>4</v>
      </c>
      <c r="F175" s="19"/>
      <c r="G175" s="19"/>
      <c r="H175" s="2"/>
    </row>
    <row r="176" spans="1:8" s="3" customFormat="1" ht="45" x14ac:dyDescent="0.2">
      <c r="A176" s="35">
        <f t="shared" si="2"/>
        <v>21</v>
      </c>
      <c r="B176" s="32" t="s">
        <v>303</v>
      </c>
      <c r="C176" s="32" t="s">
        <v>326</v>
      </c>
      <c r="D176" s="35" t="s">
        <v>11</v>
      </c>
      <c r="E176" s="30">
        <v>1</v>
      </c>
      <c r="F176" s="19"/>
      <c r="G176" s="19"/>
      <c r="H176" s="2"/>
    </row>
    <row r="177" spans="1:8" s="3" customFormat="1" ht="33" customHeight="1" x14ac:dyDescent="0.2">
      <c r="A177" s="35">
        <f t="shared" si="2"/>
        <v>22</v>
      </c>
      <c r="B177" s="32" t="s">
        <v>303</v>
      </c>
      <c r="C177" s="32" t="s">
        <v>327</v>
      </c>
      <c r="D177" s="35" t="s">
        <v>11</v>
      </c>
      <c r="E177" s="30">
        <v>8</v>
      </c>
      <c r="F177" s="19"/>
      <c r="G177" s="19"/>
      <c r="H177" s="2"/>
    </row>
    <row r="178" spans="1:8" s="3" customFormat="1" ht="33" customHeight="1" x14ac:dyDescent="0.2">
      <c r="A178" s="35">
        <f t="shared" si="2"/>
        <v>23</v>
      </c>
      <c r="B178" s="32" t="s">
        <v>328</v>
      </c>
      <c r="C178" s="32" t="s">
        <v>329</v>
      </c>
      <c r="D178" s="35" t="s">
        <v>12</v>
      </c>
      <c r="E178" s="30">
        <v>1</v>
      </c>
      <c r="F178" s="19"/>
      <c r="G178" s="19"/>
      <c r="H178" s="2"/>
    </row>
    <row r="179" spans="1:8" s="3" customFormat="1" ht="33" customHeight="1" x14ac:dyDescent="0.2">
      <c r="A179" s="35">
        <f t="shared" si="2"/>
        <v>24</v>
      </c>
      <c r="B179" s="32" t="s">
        <v>330</v>
      </c>
      <c r="C179" s="32" t="s">
        <v>331</v>
      </c>
      <c r="D179" s="35" t="s">
        <v>9</v>
      </c>
      <c r="E179" s="30">
        <v>689</v>
      </c>
      <c r="F179" s="19"/>
      <c r="G179" s="19"/>
      <c r="H179" s="2"/>
    </row>
    <row r="180" spans="1:8" s="3" customFormat="1" ht="33" customHeight="1" x14ac:dyDescent="0.2">
      <c r="A180" s="35">
        <f t="shared" si="2"/>
        <v>25</v>
      </c>
      <c r="B180" s="32" t="s">
        <v>330</v>
      </c>
      <c r="C180" s="32" t="s">
        <v>332</v>
      </c>
      <c r="D180" s="35" t="s">
        <v>9</v>
      </c>
      <c r="E180" s="30">
        <v>151</v>
      </c>
      <c r="F180" s="19"/>
      <c r="G180" s="19"/>
      <c r="H180" s="2"/>
    </row>
    <row r="181" spans="1:8" s="3" customFormat="1" ht="33" customHeight="1" x14ac:dyDescent="0.2">
      <c r="A181" s="35">
        <f t="shared" si="2"/>
        <v>26</v>
      </c>
      <c r="B181" s="32" t="s">
        <v>333</v>
      </c>
      <c r="C181" s="32" t="s">
        <v>334</v>
      </c>
      <c r="D181" s="35" t="s">
        <v>9</v>
      </c>
      <c r="E181" s="30">
        <v>6</v>
      </c>
      <c r="F181" s="20"/>
      <c r="G181" s="20"/>
      <c r="H181" s="2"/>
    </row>
    <row r="182" spans="1:8" s="3" customFormat="1" ht="33" customHeight="1" x14ac:dyDescent="0.2">
      <c r="A182" s="35">
        <f t="shared" si="2"/>
        <v>27</v>
      </c>
      <c r="B182" s="32" t="s">
        <v>335</v>
      </c>
      <c r="C182" s="32" t="s">
        <v>336</v>
      </c>
      <c r="D182" s="35" t="s">
        <v>10</v>
      </c>
      <c r="E182" s="30">
        <v>2141</v>
      </c>
      <c r="F182" s="20"/>
      <c r="G182" s="20"/>
      <c r="H182" s="2"/>
    </row>
    <row r="183" spans="1:8" s="3" customFormat="1" ht="33" customHeight="1" x14ac:dyDescent="0.2">
      <c r="A183" s="35">
        <f t="shared" si="2"/>
        <v>28</v>
      </c>
      <c r="B183" s="32" t="s">
        <v>337</v>
      </c>
      <c r="C183" s="32" t="s">
        <v>338</v>
      </c>
      <c r="D183" s="35" t="s">
        <v>12</v>
      </c>
      <c r="E183" s="30">
        <v>1</v>
      </c>
      <c r="F183" s="20"/>
      <c r="G183" s="51"/>
      <c r="H183" s="2"/>
    </row>
    <row r="184" spans="1:8" ht="26.25" customHeight="1" x14ac:dyDescent="0.25">
      <c r="A184" s="76" t="s">
        <v>339</v>
      </c>
      <c r="B184" s="77"/>
      <c r="C184" s="77"/>
      <c r="D184" s="77"/>
      <c r="E184" s="77"/>
      <c r="F184" s="77"/>
      <c r="G184" s="50">
        <f>SUM(G156:G183)</f>
        <v>0</v>
      </c>
    </row>
    <row r="185" spans="1:8" ht="26.25" customHeight="1" x14ac:dyDescent="0.25">
      <c r="A185" s="25"/>
      <c r="B185" s="25"/>
      <c r="C185" s="25"/>
      <c r="D185" s="25"/>
      <c r="E185" s="25"/>
      <c r="F185" s="25"/>
      <c r="G185" s="26"/>
    </row>
    <row r="186" spans="1:8" ht="26.25" customHeight="1" x14ac:dyDescent="0.25">
      <c r="A186" s="25"/>
      <c r="B186" s="25"/>
      <c r="C186" s="25"/>
      <c r="D186" s="25"/>
      <c r="E186" s="25"/>
      <c r="F186" s="25"/>
      <c r="G186" s="26"/>
    </row>
    <row r="187" spans="1:8" ht="26.25" customHeight="1" x14ac:dyDescent="0.25">
      <c r="A187" s="25"/>
      <c r="B187" s="25"/>
      <c r="C187" s="25"/>
      <c r="D187" s="25"/>
      <c r="E187" s="25"/>
      <c r="F187" s="25"/>
      <c r="G187" s="26"/>
    </row>
    <row r="188" spans="1:8" ht="26.25" customHeight="1" x14ac:dyDescent="0.25">
      <c r="A188" s="25"/>
      <c r="B188" s="25"/>
      <c r="C188" s="25"/>
      <c r="D188" s="25"/>
      <c r="E188" s="25"/>
      <c r="F188" s="25"/>
      <c r="G188" s="26"/>
    </row>
    <row r="189" spans="1:8" s="3" customFormat="1" ht="18" customHeight="1" x14ac:dyDescent="0.2">
      <c r="A189" s="87" t="s">
        <v>298</v>
      </c>
      <c r="B189" s="87"/>
      <c r="C189" s="87"/>
      <c r="D189" s="87"/>
      <c r="E189" s="87"/>
      <c r="F189" s="87"/>
      <c r="G189" s="87"/>
      <c r="H189" s="2"/>
    </row>
    <row r="190" spans="1:8" s="3" customFormat="1" ht="33" customHeight="1" x14ac:dyDescent="0.2">
      <c r="A190" s="22" t="s">
        <v>1</v>
      </c>
      <c r="B190" s="23" t="s">
        <v>77</v>
      </c>
      <c r="C190" s="22" t="s">
        <v>2</v>
      </c>
      <c r="D190" s="22" t="s">
        <v>3</v>
      </c>
      <c r="E190" s="24" t="s">
        <v>4</v>
      </c>
      <c r="F190" s="23" t="s">
        <v>5</v>
      </c>
      <c r="G190" s="23" t="s">
        <v>6</v>
      </c>
      <c r="H190" s="2"/>
    </row>
    <row r="191" spans="1:8" s="3" customFormat="1" ht="33" customHeight="1" x14ac:dyDescent="0.2">
      <c r="A191" s="35">
        <v>29</v>
      </c>
      <c r="B191" s="32" t="s">
        <v>303</v>
      </c>
      <c r="C191" s="32" t="s">
        <v>345</v>
      </c>
      <c r="D191" s="35" t="s">
        <v>10</v>
      </c>
      <c r="E191" s="30">
        <v>703</v>
      </c>
      <c r="F191" s="19"/>
      <c r="G191" s="19"/>
      <c r="H191" s="2"/>
    </row>
    <row r="192" spans="1:8" s="3" customFormat="1" ht="33" customHeight="1" x14ac:dyDescent="0.2">
      <c r="A192" s="35">
        <v>30</v>
      </c>
      <c r="B192" s="32" t="s">
        <v>303</v>
      </c>
      <c r="C192" s="32" t="s">
        <v>346</v>
      </c>
      <c r="D192" s="35" t="s">
        <v>10</v>
      </c>
      <c r="E192" s="30">
        <v>33</v>
      </c>
      <c r="F192" s="19"/>
      <c r="G192" s="19"/>
      <c r="H192" s="2"/>
    </row>
    <row r="193" spans="1:8" s="3" customFormat="1" ht="33" customHeight="1" x14ac:dyDescent="0.2">
      <c r="A193" s="35">
        <v>31</v>
      </c>
      <c r="B193" s="32" t="s">
        <v>303</v>
      </c>
      <c r="C193" s="32" t="s">
        <v>347</v>
      </c>
      <c r="D193" s="35" t="s">
        <v>10</v>
      </c>
      <c r="E193" s="30">
        <v>8</v>
      </c>
      <c r="F193" s="19"/>
      <c r="G193" s="19"/>
      <c r="H193" s="2"/>
    </row>
    <row r="194" spans="1:8" s="3" customFormat="1" ht="33" customHeight="1" x14ac:dyDescent="0.2">
      <c r="A194" s="35">
        <v>32</v>
      </c>
      <c r="B194" s="32" t="s">
        <v>307</v>
      </c>
      <c r="C194" s="32" t="s">
        <v>71</v>
      </c>
      <c r="D194" s="35" t="s">
        <v>10</v>
      </c>
      <c r="E194" s="30">
        <v>744</v>
      </c>
      <c r="F194" s="19"/>
      <c r="G194" s="19"/>
      <c r="H194" s="2"/>
    </row>
    <row r="195" spans="1:8" s="3" customFormat="1" ht="33" customHeight="1" x14ac:dyDescent="0.2">
      <c r="A195" s="35">
        <v>33</v>
      </c>
      <c r="B195" s="32" t="s">
        <v>341</v>
      </c>
      <c r="C195" s="32" t="s">
        <v>348</v>
      </c>
      <c r="D195" s="35" t="s">
        <v>10</v>
      </c>
      <c r="E195" s="30">
        <v>744</v>
      </c>
      <c r="F195" s="19"/>
      <c r="G195" s="19"/>
      <c r="H195" s="2"/>
    </row>
    <row r="196" spans="1:8" s="3" customFormat="1" ht="33" customHeight="1" x14ac:dyDescent="0.2">
      <c r="A196" s="35">
        <v>34</v>
      </c>
      <c r="B196" s="32" t="s">
        <v>303</v>
      </c>
      <c r="C196" s="32" t="s">
        <v>349</v>
      </c>
      <c r="D196" s="35" t="s">
        <v>10</v>
      </c>
      <c r="E196" s="30">
        <v>744</v>
      </c>
      <c r="F196" s="19"/>
      <c r="G196" s="19"/>
      <c r="H196" s="2"/>
    </row>
    <row r="197" spans="1:8" s="3" customFormat="1" ht="33" customHeight="1" x14ac:dyDescent="0.2">
      <c r="A197" s="35">
        <v>35</v>
      </c>
      <c r="B197" s="32" t="s">
        <v>303</v>
      </c>
      <c r="C197" s="32" t="s">
        <v>350</v>
      </c>
      <c r="D197" s="35" t="s">
        <v>11</v>
      </c>
      <c r="E197" s="30">
        <v>1</v>
      </c>
      <c r="F197" s="19"/>
      <c r="G197" s="19"/>
      <c r="H197" s="2"/>
    </row>
    <row r="198" spans="1:8" s="3" customFormat="1" ht="33" customHeight="1" x14ac:dyDescent="0.2">
      <c r="A198" s="35">
        <v>36</v>
      </c>
      <c r="B198" s="32" t="s">
        <v>303</v>
      </c>
      <c r="C198" s="32" t="s">
        <v>351</v>
      </c>
      <c r="D198" s="35" t="s">
        <v>11</v>
      </c>
      <c r="E198" s="30">
        <v>1</v>
      </c>
      <c r="F198" s="19"/>
      <c r="G198" s="19"/>
      <c r="H198" s="2"/>
    </row>
    <row r="199" spans="1:8" s="3" customFormat="1" ht="33" customHeight="1" x14ac:dyDescent="0.2">
      <c r="A199" s="35">
        <v>37</v>
      </c>
      <c r="B199" s="32" t="s">
        <v>303</v>
      </c>
      <c r="C199" s="32" t="s">
        <v>352</v>
      </c>
      <c r="D199" s="35" t="s">
        <v>11</v>
      </c>
      <c r="E199" s="30">
        <v>4</v>
      </c>
      <c r="F199" s="19"/>
      <c r="G199" s="19"/>
      <c r="H199" s="2"/>
    </row>
    <row r="200" spans="1:8" s="3" customFormat="1" ht="33" customHeight="1" x14ac:dyDescent="0.2">
      <c r="A200" s="35">
        <v>38</v>
      </c>
      <c r="B200" s="32" t="s">
        <v>342</v>
      </c>
      <c r="C200" s="32" t="s">
        <v>353</v>
      </c>
      <c r="D200" s="35" t="s">
        <v>11</v>
      </c>
      <c r="E200" s="30">
        <v>1</v>
      </c>
      <c r="F200" s="19"/>
      <c r="G200" s="19"/>
      <c r="H200" s="2"/>
    </row>
    <row r="201" spans="1:8" s="3" customFormat="1" ht="33" customHeight="1" x14ac:dyDescent="0.2">
      <c r="A201" s="35">
        <v>39</v>
      </c>
      <c r="B201" s="32" t="s">
        <v>342</v>
      </c>
      <c r="C201" s="32" t="s">
        <v>354</v>
      </c>
      <c r="D201" s="35" t="s">
        <v>11</v>
      </c>
      <c r="E201" s="30">
        <v>3</v>
      </c>
      <c r="F201" s="19"/>
      <c r="G201" s="19"/>
      <c r="H201" s="2"/>
    </row>
    <row r="202" spans="1:8" s="3" customFormat="1" ht="33" customHeight="1" x14ac:dyDescent="0.2">
      <c r="A202" s="35">
        <v>40</v>
      </c>
      <c r="B202" s="32" t="s">
        <v>342</v>
      </c>
      <c r="C202" s="32" t="s">
        <v>355</v>
      </c>
      <c r="D202" s="35" t="s">
        <v>11</v>
      </c>
      <c r="E202" s="30">
        <v>1</v>
      </c>
      <c r="F202" s="19"/>
      <c r="G202" s="19"/>
      <c r="H202" s="2"/>
    </row>
    <row r="203" spans="1:8" s="3" customFormat="1" ht="33" customHeight="1" x14ac:dyDescent="0.2">
      <c r="A203" s="35">
        <v>41</v>
      </c>
      <c r="B203" s="32" t="s">
        <v>303</v>
      </c>
      <c r="C203" s="32" t="s">
        <v>356</v>
      </c>
      <c r="D203" s="35" t="s">
        <v>12</v>
      </c>
      <c r="E203" s="30">
        <v>1</v>
      </c>
      <c r="F203" s="19"/>
      <c r="G203" s="19"/>
      <c r="H203" s="2"/>
    </row>
    <row r="204" spans="1:8" s="3" customFormat="1" ht="33" customHeight="1" x14ac:dyDescent="0.2">
      <c r="A204" s="35">
        <v>42</v>
      </c>
      <c r="B204" s="32" t="s">
        <v>316</v>
      </c>
      <c r="C204" s="32" t="s">
        <v>317</v>
      </c>
      <c r="D204" s="35" t="s">
        <v>10</v>
      </c>
      <c r="E204" s="30">
        <v>222</v>
      </c>
      <c r="F204" s="19"/>
      <c r="G204" s="19"/>
      <c r="H204" s="2"/>
    </row>
    <row r="205" spans="1:8" s="3" customFormat="1" ht="33" customHeight="1" x14ac:dyDescent="0.2">
      <c r="A205" s="35">
        <v>43</v>
      </c>
      <c r="B205" s="32" t="s">
        <v>303</v>
      </c>
      <c r="C205" s="32" t="s">
        <v>357</v>
      </c>
      <c r="D205" s="35" t="s">
        <v>11</v>
      </c>
      <c r="E205" s="30">
        <v>11</v>
      </c>
      <c r="F205" s="19"/>
      <c r="G205" s="19"/>
      <c r="H205" s="2"/>
    </row>
    <row r="206" spans="1:8" s="3" customFormat="1" ht="33" customHeight="1" x14ac:dyDescent="0.2">
      <c r="A206" s="35">
        <v>44</v>
      </c>
      <c r="B206" s="32" t="s">
        <v>303</v>
      </c>
      <c r="C206" s="32" t="s">
        <v>358</v>
      </c>
      <c r="D206" s="35" t="s">
        <v>10</v>
      </c>
      <c r="E206" s="30">
        <v>1969</v>
      </c>
      <c r="F206" s="19"/>
      <c r="G206" s="19"/>
      <c r="H206" s="2"/>
    </row>
    <row r="207" spans="1:8" s="3" customFormat="1" ht="33" customHeight="1" x14ac:dyDescent="0.2">
      <c r="A207" s="35">
        <v>45</v>
      </c>
      <c r="B207" s="32" t="s">
        <v>303</v>
      </c>
      <c r="C207" s="32" t="s">
        <v>359</v>
      </c>
      <c r="D207" s="35" t="s">
        <v>10</v>
      </c>
      <c r="E207" s="30">
        <v>20</v>
      </c>
      <c r="F207" s="19"/>
      <c r="G207" s="19"/>
      <c r="H207" s="2"/>
    </row>
    <row r="208" spans="1:8" s="3" customFormat="1" ht="33" customHeight="1" x14ac:dyDescent="0.2">
      <c r="A208" s="35">
        <v>46</v>
      </c>
      <c r="B208" s="32" t="s">
        <v>303</v>
      </c>
      <c r="C208" s="32" t="s">
        <v>360</v>
      </c>
      <c r="D208" s="35" t="s">
        <v>11</v>
      </c>
      <c r="E208" s="30">
        <v>9</v>
      </c>
      <c r="F208" s="19"/>
      <c r="G208" s="19"/>
      <c r="H208" s="2"/>
    </row>
    <row r="209" spans="1:8" s="3" customFormat="1" ht="30" x14ac:dyDescent="0.2">
      <c r="A209" s="35">
        <v>47</v>
      </c>
      <c r="B209" s="32" t="s">
        <v>303</v>
      </c>
      <c r="C209" s="32" t="s">
        <v>361</v>
      </c>
      <c r="D209" s="35" t="s">
        <v>11</v>
      </c>
      <c r="E209" s="30">
        <v>10</v>
      </c>
      <c r="F209" s="19"/>
      <c r="G209" s="19"/>
      <c r="H209" s="2"/>
    </row>
    <row r="210" spans="1:8" s="3" customFormat="1" ht="30" x14ac:dyDescent="0.2">
      <c r="A210" s="35">
        <v>48</v>
      </c>
      <c r="B210" s="32" t="s">
        <v>343</v>
      </c>
      <c r="C210" s="32" t="s">
        <v>362</v>
      </c>
      <c r="D210" s="35" t="s">
        <v>11</v>
      </c>
      <c r="E210" s="30">
        <v>4</v>
      </c>
      <c r="F210" s="19"/>
      <c r="G210" s="19"/>
      <c r="H210" s="2"/>
    </row>
    <row r="211" spans="1:8" s="3" customFormat="1" ht="33" customHeight="1" x14ac:dyDescent="0.2">
      <c r="A211" s="35">
        <v>49</v>
      </c>
      <c r="B211" s="32" t="s">
        <v>343</v>
      </c>
      <c r="C211" s="32" t="s">
        <v>363</v>
      </c>
      <c r="D211" s="35" t="s">
        <v>11</v>
      </c>
      <c r="E211" s="30">
        <v>11</v>
      </c>
      <c r="F211" s="19"/>
      <c r="G211" s="19"/>
      <c r="H211" s="2"/>
    </row>
    <row r="212" spans="1:8" s="3" customFormat="1" ht="33" customHeight="1" x14ac:dyDescent="0.2">
      <c r="A212" s="35">
        <v>50</v>
      </c>
      <c r="B212" s="32" t="s">
        <v>343</v>
      </c>
      <c r="C212" s="32" t="s">
        <v>364</v>
      </c>
      <c r="D212" s="35" t="s">
        <v>11</v>
      </c>
      <c r="E212" s="30">
        <v>44</v>
      </c>
      <c r="F212" s="19"/>
      <c r="G212" s="19"/>
      <c r="H212" s="2"/>
    </row>
    <row r="213" spans="1:8" s="3" customFormat="1" ht="33" customHeight="1" x14ac:dyDescent="0.2">
      <c r="A213" s="35">
        <v>51</v>
      </c>
      <c r="B213" s="32" t="s">
        <v>303</v>
      </c>
      <c r="C213" s="32" t="s">
        <v>365</v>
      </c>
      <c r="D213" s="35" t="s">
        <v>11</v>
      </c>
      <c r="E213" s="30">
        <v>1</v>
      </c>
      <c r="F213" s="19"/>
      <c r="G213" s="19"/>
      <c r="H213" s="2"/>
    </row>
    <row r="214" spans="1:8" s="3" customFormat="1" ht="33" customHeight="1" x14ac:dyDescent="0.2">
      <c r="A214" s="35">
        <v>52</v>
      </c>
      <c r="B214" s="32" t="s">
        <v>337</v>
      </c>
      <c r="C214" s="32" t="s">
        <v>366</v>
      </c>
      <c r="D214" s="35" t="s">
        <v>12</v>
      </c>
      <c r="E214" s="30">
        <v>1</v>
      </c>
      <c r="F214" s="19"/>
      <c r="G214" s="19"/>
      <c r="H214" s="2"/>
    </row>
    <row r="215" spans="1:8" ht="26.25" customHeight="1" x14ac:dyDescent="0.2">
      <c r="A215" s="35">
        <v>53</v>
      </c>
      <c r="B215" s="32" t="s">
        <v>344</v>
      </c>
      <c r="C215" s="32" t="s">
        <v>367</v>
      </c>
      <c r="D215" s="35" t="s">
        <v>10</v>
      </c>
      <c r="E215" s="30">
        <v>216</v>
      </c>
      <c r="F215" s="19"/>
      <c r="G215" s="49"/>
    </row>
    <row r="216" spans="1:8" ht="26.25" customHeight="1" x14ac:dyDescent="0.25">
      <c r="A216" s="76" t="s">
        <v>340</v>
      </c>
      <c r="B216" s="77"/>
      <c r="C216" s="77"/>
      <c r="D216" s="77"/>
      <c r="E216" s="77"/>
      <c r="F216" s="77"/>
      <c r="G216" s="50">
        <f>SUM(G191:G215)</f>
        <v>0</v>
      </c>
    </row>
    <row r="217" spans="1:8" ht="15" customHeight="1" thickBot="1" x14ac:dyDescent="0.3">
      <c r="A217" s="25"/>
      <c r="B217" s="25"/>
      <c r="C217" s="25"/>
      <c r="D217" s="25"/>
      <c r="E217" s="25"/>
      <c r="F217" s="25"/>
      <c r="G217" s="26"/>
    </row>
    <row r="218" spans="1:8" ht="15" customHeight="1" thickBot="1" x14ac:dyDescent="0.3">
      <c r="A218" s="36"/>
      <c r="B218" s="37"/>
      <c r="C218" s="38"/>
      <c r="D218" s="39"/>
      <c r="E218" s="40"/>
      <c r="F218" s="37"/>
      <c r="G218" s="41"/>
    </row>
    <row r="219" spans="1:8" ht="22.5" customHeight="1" thickBot="1" x14ac:dyDescent="0.3">
      <c r="A219" s="68" t="s">
        <v>368</v>
      </c>
      <c r="B219" s="69"/>
      <c r="C219" s="69"/>
      <c r="D219" s="69"/>
      <c r="E219" s="70"/>
      <c r="F219" s="71">
        <f>SUM(G216,G184,G150)</f>
        <v>0</v>
      </c>
      <c r="G219" s="72"/>
    </row>
    <row r="220" spans="1:8" ht="15" customHeight="1" x14ac:dyDescent="0.2">
      <c r="A220" s="73"/>
      <c r="B220" s="74"/>
      <c r="C220" s="74"/>
      <c r="D220" s="74"/>
      <c r="E220" s="74"/>
      <c r="F220" s="74"/>
      <c r="G220" s="75"/>
    </row>
    <row r="221" spans="1:8" ht="18" x14ac:dyDescent="0.2">
      <c r="A221" s="56"/>
      <c r="B221" s="57"/>
      <c r="C221" s="57"/>
      <c r="D221" s="57"/>
      <c r="E221" s="57"/>
      <c r="F221" s="57"/>
      <c r="G221" s="58"/>
    </row>
    <row r="222" spans="1:8" ht="19.5" x14ac:dyDescent="0.4">
      <c r="A222" s="42"/>
      <c r="B222" s="54"/>
      <c r="C222" s="55" t="s">
        <v>21</v>
      </c>
      <c r="D222" s="81" t="s">
        <v>7</v>
      </c>
      <c r="E222" s="81"/>
      <c r="F222" s="81"/>
      <c r="G222" s="82"/>
    </row>
    <row r="223" spans="1:8" ht="19.5" x14ac:dyDescent="0.2">
      <c r="A223" s="42"/>
      <c r="B223" s="83"/>
      <c r="C223" s="83"/>
      <c r="D223" s="83"/>
      <c r="E223" s="83"/>
      <c r="F223" s="83"/>
      <c r="G223" s="84"/>
    </row>
    <row r="224" spans="1:8" ht="20.25" customHeight="1" x14ac:dyDescent="0.4">
      <c r="A224" s="42"/>
      <c r="B224" s="43"/>
      <c r="C224" s="44" t="s">
        <v>22</v>
      </c>
      <c r="D224" s="78" t="s">
        <v>7</v>
      </c>
      <c r="E224" s="78"/>
      <c r="F224" s="78"/>
      <c r="G224" s="80"/>
    </row>
    <row r="225" spans="1:7" ht="19.5" x14ac:dyDescent="0.4">
      <c r="A225" s="42"/>
      <c r="B225" s="43"/>
      <c r="C225" s="45"/>
      <c r="D225" s="44"/>
      <c r="E225" s="46"/>
      <c r="F225" s="43"/>
      <c r="G225" s="47"/>
    </row>
    <row r="226" spans="1:7" ht="19.5" x14ac:dyDescent="0.4">
      <c r="A226" s="42"/>
      <c r="B226" s="43"/>
      <c r="C226" s="44" t="s">
        <v>23</v>
      </c>
      <c r="D226" s="78" t="s">
        <v>7</v>
      </c>
      <c r="E226" s="78"/>
      <c r="F226" s="78"/>
      <c r="G226" s="80"/>
    </row>
    <row r="227" spans="1:7" ht="19.5" x14ac:dyDescent="0.4">
      <c r="A227" s="42"/>
      <c r="B227" s="43"/>
      <c r="C227" s="45"/>
      <c r="D227" s="78" t="s">
        <v>8</v>
      </c>
      <c r="E227" s="78"/>
      <c r="F227" s="78"/>
      <c r="G227" s="47"/>
    </row>
    <row r="228" spans="1:7" x14ac:dyDescent="0.2">
      <c r="A228" s="42"/>
      <c r="B228" s="59"/>
      <c r="C228" s="60"/>
      <c r="D228" s="61"/>
      <c r="E228" s="62"/>
      <c r="F228" s="59"/>
      <c r="G228" s="63"/>
    </row>
    <row r="229" spans="1:7" x14ac:dyDescent="0.2">
      <c r="A229" s="48"/>
      <c r="B229" s="64"/>
      <c r="C229" s="65"/>
      <c r="D229" s="64"/>
      <c r="E229" s="66"/>
      <c r="F229" s="64"/>
      <c r="G229" s="67"/>
    </row>
    <row r="230" spans="1:7" x14ac:dyDescent="0.2">
      <c r="B230" s="11"/>
      <c r="C230" s="12"/>
      <c r="D230" s="11"/>
      <c r="E230" s="17"/>
      <c r="F230" s="11"/>
      <c r="G230" s="13"/>
    </row>
  </sheetData>
  <mergeCells count="32">
    <mergeCell ref="A6:B6"/>
    <mergeCell ref="A15:G16"/>
    <mergeCell ref="E6:F6"/>
    <mergeCell ref="E7:F7"/>
    <mergeCell ref="B9:F9"/>
    <mergeCell ref="B10:F10"/>
    <mergeCell ref="B14:F14"/>
    <mergeCell ref="B12:F12"/>
    <mergeCell ref="A1:G1"/>
    <mergeCell ref="A3:G3"/>
    <mergeCell ref="A4:B4"/>
    <mergeCell ref="E4:F4"/>
    <mergeCell ref="E5:F5"/>
    <mergeCell ref="A2:G2"/>
    <mergeCell ref="A5:B5"/>
    <mergeCell ref="A7:B7"/>
    <mergeCell ref="D226:G226"/>
    <mergeCell ref="D224:G224"/>
    <mergeCell ref="D222:G222"/>
    <mergeCell ref="B223:G223"/>
    <mergeCell ref="A8:G8"/>
    <mergeCell ref="B18:G18"/>
    <mergeCell ref="A17:G17"/>
    <mergeCell ref="A154:G154"/>
    <mergeCell ref="A184:F184"/>
    <mergeCell ref="A189:G189"/>
    <mergeCell ref="A216:F216"/>
    <mergeCell ref="A219:E219"/>
    <mergeCell ref="F219:G219"/>
    <mergeCell ref="A220:G220"/>
    <mergeCell ref="A150:F150"/>
    <mergeCell ref="D227:F227"/>
  </mergeCells>
  <phoneticPr fontId="14" type="noConversion"/>
  <printOptions horizontalCentered="1"/>
  <pageMargins left="0.5" right="0.5" top="0.92695312500000004" bottom="0.5" header="0.3" footer="0.28000000000000003"/>
  <pageSetup scale="61" fitToHeight="0" orientation="portrait" r:id="rId1"/>
  <headerFooter alignWithMargins="0">
    <oddHeader xml:space="preserve">&amp;R&amp;"Arial,Bold"&amp;14NB 19-002 -&amp;KFF0000 &amp;K000000GOODWIN/CONRADS LANE
EXHIBIT 1 COST PROPOSAL
</oddHeader>
  </headerFooter>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5" ma:contentTypeDescription="Create a new document." ma:contentTypeScope="" ma:versionID="eb44723bd6ac71d86071f108ba8d40c2">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76830f0badf299d9f727197cc282cdb0"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0097DD-CAD1-464F-9C72-138B330E83F5}">
  <ds:schemaRefs>
    <ds:schemaRef ds:uri="http://schemas.microsoft.com/sharepoint/v3/contenttype/forms"/>
  </ds:schemaRefs>
</ds:datastoreItem>
</file>

<file path=customXml/itemProps2.xml><?xml version="1.0" encoding="utf-8"?>
<ds:datastoreItem xmlns:ds="http://schemas.openxmlformats.org/officeDocument/2006/customXml" ds:itemID="{6B1890D2-A978-4FE6-B49E-100B64F7F4D9}">
  <ds:schemaRefs>
    <ds:schemaRef ds:uri="http://schemas.microsoft.com/office/2006/metadata/properties"/>
    <ds:schemaRef ds:uri="http://schemas.microsoft.com/office/infopath/2007/PartnerControls"/>
    <ds:schemaRef ds:uri="8b3a0b50-6d4b-44e4-b838-2c8fd893f21a"/>
    <ds:schemaRef ds:uri="88770407-9ee6-42e7-bac7-8ea62f071b0d"/>
  </ds:schemaRefs>
</ds:datastoreItem>
</file>

<file path=customXml/itemProps3.xml><?xml version="1.0" encoding="utf-8"?>
<ds:datastoreItem xmlns:ds="http://schemas.openxmlformats.org/officeDocument/2006/customXml" ds:itemID="{70FC43DA-57E1-42B1-BC0C-6CFDF6AEA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70407-9ee6-42e7-bac7-8ea62f071b0d"/>
    <ds:schemaRef ds:uri="8b3a0b50-6d4b-44e4-b838-2c8fd893f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Roadway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Dube @PD</dc:creator>
  <cp:lastModifiedBy>Bryan Pham</cp:lastModifiedBy>
  <cp:lastPrinted>2024-09-27T16:52:02Z</cp:lastPrinted>
  <dcterms:created xsi:type="dcterms:W3CDTF">2019-07-17T17:40:46Z</dcterms:created>
  <dcterms:modified xsi:type="dcterms:W3CDTF">2024-09-27T23:11:48Z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ies>
</file>